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титульн.лист" sheetId="1" r:id="rId1"/>
    <sheet name="график уч.процесса" sheetId="2" r:id="rId2"/>
    <sheet name="уч.план" sheetId="3" r:id="rId3"/>
    <sheet name="дисц.по выбору" sheetId="4" r:id="rId4"/>
  </sheets>
  <definedNames/>
  <calcPr fullCalcOnLoad="1"/>
</workbook>
</file>

<file path=xl/sharedStrings.xml><?xml version="1.0" encoding="utf-8"?>
<sst xmlns="http://schemas.openxmlformats.org/spreadsheetml/2006/main" count="390" uniqueCount="232">
  <si>
    <t>Министерство образования и науки Российской Федерации</t>
  </si>
  <si>
    <t>Государственное образовательное учреждение высшего профессионального образования «Алтайский государственный университет»</t>
  </si>
  <si>
    <t>УТВЕРЖДАЮ</t>
  </si>
  <si>
    <r>
      <t xml:space="preserve">Квалификация: </t>
    </r>
    <r>
      <rPr>
        <u val="single"/>
        <sz val="10"/>
        <rFont val="Times New Roman"/>
        <family val="1"/>
      </rPr>
      <t>магистр</t>
    </r>
  </si>
  <si>
    <t>Ректор ГОУ ВПО «АлтГУ»</t>
  </si>
  <si>
    <r>
      <t xml:space="preserve">Нормативный срок освоения: </t>
    </r>
    <r>
      <rPr>
        <u val="single"/>
        <sz val="10"/>
        <rFont val="Times New Roman"/>
        <family val="1"/>
      </rPr>
      <t>2 года</t>
    </r>
  </si>
  <si>
    <r>
      <t xml:space="preserve">Форма обучения: </t>
    </r>
    <r>
      <rPr>
        <u val="single"/>
        <sz val="10"/>
        <rFont val="Times New Roman"/>
        <family val="1"/>
      </rPr>
      <t>очная</t>
    </r>
    <r>
      <rPr>
        <sz val="10"/>
        <rFont val="Times New Roman"/>
        <family val="1"/>
      </rPr>
      <t xml:space="preserve">      </t>
    </r>
  </si>
  <si>
    <t>«___» __________________________ 20___ г.</t>
  </si>
  <si>
    <t>(очная, очно-заочная (вечерняя), заочная)</t>
  </si>
  <si>
    <t>УЧЕБНЫЙ ПЛАН</t>
  </si>
  <si>
    <t>Учебный план одобрен Ученым советом ГОУ ВПО «АлтГУ» «__» ____________ 20__ г. протокол № __</t>
  </si>
  <si>
    <t xml:space="preserve">Первый проректор по УР </t>
  </si>
  <si>
    <t>______________</t>
  </si>
  <si>
    <t>проф. Г.В. Лаврентьев</t>
  </si>
  <si>
    <t>«__» ________ 20__ г.</t>
  </si>
  <si>
    <t>Начальник УМУ</t>
  </si>
  <si>
    <t>доц. Е.П. Петров</t>
  </si>
  <si>
    <t>Директор МИЭМИС</t>
  </si>
  <si>
    <t>О.П. Мамченко</t>
  </si>
  <si>
    <t>Председатель Ученого совета МИЭМИС ____________проф. О.П. Мамченко</t>
  </si>
  <si>
    <r>
      <t>Разработчики:</t>
    </r>
    <r>
      <rPr>
        <sz val="8"/>
        <rFont val="Arial"/>
        <family val="2"/>
      </rPr>
      <t xml:space="preserve">                                                 </t>
    </r>
  </si>
  <si>
    <t xml:space="preserve">Директор МИЭМИС  </t>
  </si>
  <si>
    <t>проф. О.П.Мамченко</t>
  </si>
  <si>
    <t xml:space="preserve">                             </t>
  </si>
  <si>
    <t xml:space="preserve">                                                                   Зам. директора МИЭМИС по учебной работе </t>
  </si>
  <si>
    <t>проф. М.М.Бутакова</t>
  </si>
  <si>
    <t xml:space="preserve">                          Зав.кафедрой ЭТиУП</t>
  </si>
  <si>
    <t>проф. С.В.Лобова</t>
  </si>
  <si>
    <t>ГРАФИК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</si>
  <si>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</si>
  <si>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</si>
  <si>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</si>
  <si>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</si>
  <si>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</si>
  <si>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</si>
  <si>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</si>
  <si>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</si>
  <si>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</si>
  <si>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</si>
  <si>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</si>
  <si>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</si>
  <si>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Недель</t>
  </si>
  <si>
    <t>Курс</t>
  </si>
  <si>
    <t>01 06</t>
  </si>
  <si>
    <t>08 13</t>
  </si>
  <si>
    <t>15 20</t>
  </si>
  <si>
    <t>22 27</t>
  </si>
  <si>
    <t>29 04</t>
  </si>
  <si>
    <t>06 11</t>
  </si>
  <si>
    <t>13 18</t>
  </si>
  <si>
    <t>20 25</t>
  </si>
  <si>
    <t>27 01</t>
  </si>
  <si>
    <t>03 08</t>
  </si>
  <si>
    <t>10 15</t>
  </si>
  <si>
    <t>17 22</t>
  </si>
  <si>
    <t>24 29</t>
  </si>
  <si>
    <t>29 03</t>
  </si>
  <si>
    <t>05 10</t>
  </si>
  <si>
    <t>12 17</t>
  </si>
  <si>
    <t>19 24</t>
  </si>
  <si>
    <t>26 31</t>
  </si>
  <si>
    <t>02 07</t>
  </si>
  <si>
    <t>09 14</t>
  </si>
  <si>
    <t>16 21</t>
  </si>
  <si>
    <t>23 28</t>
  </si>
  <si>
    <t>30 04</t>
  </si>
  <si>
    <t>06 12</t>
  </si>
  <si>
    <t>27 02</t>
  </si>
  <si>
    <t>04 09</t>
  </si>
  <si>
    <t>11 16</t>
  </si>
  <si>
    <t>18 23</t>
  </si>
  <si>
    <t>25 30</t>
  </si>
  <si>
    <t>9 13</t>
  </si>
  <si>
    <t>Теоретическое обучение и НИРС</t>
  </si>
  <si>
    <t>Экзаменационная сессия</t>
  </si>
  <si>
    <t>Итоговые и выпускные экзамены</t>
  </si>
  <si>
    <t>Учебная практика</t>
  </si>
  <si>
    <t>Практики</t>
  </si>
  <si>
    <t>Выпускная работа, диссертация</t>
  </si>
  <si>
    <t>Государственный экзамен</t>
  </si>
  <si>
    <t>Каникулы</t>
  </si>
  <si>
    <t>Всего</t>
  </si>
  <si>
    <t>№</t>
  </si>
  <si>
    <t>Ос</t>
  </si>
  <si>
    <t>Ве</t>
  </si>
  <si>
    <t>Ит</t>
  </si>
  <si>
    <t>Э</t>
  </si>
  <si>
    <t>А</t>
  </si>
  <si>
    <t>У</t>
  </si>
  <si>
    <t>П</t>
  </si>
  <si>
    <t>Д</t>
  </si>
  <si>
    <t>Г</t>
  </si>
  <si>
    <t>К</t>
  </si>
  <si>
    <t>В</t>
  </si>
  <si>
    <t>Обозначения:</t>
  </si>
  <si>
    <t>-</t>
  </si>
  <si>
    <t>Теоретическое обучение</t>
  </si>
  <si>
    <t>Практика</t>
  </si>
  <si>
    <t>Госэкзамены</t>
  </si>
  <si>
    <t>Итоговая аттестация по дисциплинам,</t>
  </si>
  <si>
    <t>выпускные экзамены (магистры)</t>
  </si>
  <si>
    <t>=</t>
  </si>
  <si>
    <t>Неделя отсутствует</t>
  </si>
  <si>
    <t>ПЛАН УЧЕБНОГО ПРОЦЕССА</t>
  </si>
  <si>
    <t>Название дисциплины</t>
  </si>
  <si>
    <t>Общая трудоемкость</t>
  </si>
  <si>
    <t>Распределение по курсам и семестрам</t>
  </si>
  <si>
    <t>Форма промежуточной аттестации</t>
  </si>
  <si>
    <t>ЗЕТ</t>
  </si>
  <si>
    <t>в часах</t>
  </si>
  <si>
    <t>1 курс</t>
  </si>
  <si>
    <t>2 курс</t>
  </si>
  <si>
    <t>1 сем, нед.</t>
  </si>
  <si>
    <t>2 сем, нед.</t>
  </si>
  <si>
    <t>3 сем, нед.</t>
  </si>
  <si>
    <t>4 сем, нед.</t>
  </si>
  <si>
    <t>Аудиторные</t>
  </si>
  <si>
    <t>Сам. работа</t>
  </si>
  <si>
    <t>Лекций</t>
  </si>
  <si>
    <t>Лабораторных</t>
  </si>
  <si>
    <t>Практических</t>
  </si>
  <si>
    <t>Экзамены</t>
  </si>
  <si>
    <t>Зачеты</t>
  </si>
  <si>
    <t>Курсовые работы</t>
  </si>
  <si>
    <t>М.1 Общенаучный цикл</t>
  </si>
  <si>
    <t>зачетных единиц,</t>
  </si>
  <si>
    <t>часов</t>
  </si>
  <si>
    <t>М.1.1. Базовая часть</t>
  </si>
  <si>
    <t>М.1.1.1</t>
  </si>
  <si>
    <t>М.1.1.2</t>
  </si>
  <si>
    <t>М.1.2. Вариативная часть</t>
  </si>
  <si>
    <t>М.1.2.1</t>
  </si>
  <si>
    <t>М.1.2.2</t>
  </si>
  <si>
    <t xml:space="preserve">М.1.3. Дисциплины по выбору студентов </t>
  </si>
  <si>
    <t>М.1.3.1</t>
  </si>
  <si>
    <t>М.1.3.2</t>
  </si>
  <si>
    <t>ИТОГО по циклу ОНД:</t>
  </si>
  <si>
    <t>М.2. Профессиональный (специальный) цикл</t>
  </si>
  <si>
    <t>М.2.1. Базовая (общеобразовательная) часть</t>
  </si>
  <si>
    <t>М.2.1.1</t>
  </si>
  <si>
    <t>М.2.1.2</t>
  </si>
  <si>
    <t>М.2.1.3</t>
  </si>
  <si>
    <t>М.2.2. Вариативная часть</t>
  </si>
  <si>
    <t>М.2.2.1</t>
  </si>
  <si>
    <t>М.2.2.2</t>
  </si>
  <si>
    <t>М.2.2.3</t>
  </si>
  <si>
    <t>М.2.2.4</t>
  </si>
  <si>
    <t>М.2.2.5</t>
  </si>
  <si>
    <t xml:space="preserve">М.2.3. Дисциплины по выбору студентов  (профильные дисциплины) </t>
  </si>
  <si>
    <t>М.2.3.1</t>
  </si>
  <si>
    <t>М.2.3.2</t>
  </si>
  <si>
    <t>М.2.3.3</t>
  </si>
  <si>
    <t>ИТОГО по циклу П(С)Д:</t>
  </si>
  <si>
    <t xml:space="preserve">М.3.1 </t>
  </si>
  <si>
    <t>Научно-исследовательская работа</t>
  </si>
  <si>
    <t>М.3.2</t>
  </si>
  <si>
    <t>М.3.3</t>
  </si>
  <si>
    <t>Научно-исследовательский семинар</t>
  </si>
  <si>
    <t>М.3.4</t>
  </si>
  <si>
    <t>ИТОГО по циклу НИРиП</t>
  </si>
  <si>
    <t>М.4. Итоговая государственная аттестация</t>
  </si>
  <si>
    <t>зачетные единицы,</t>
  </si>
  <si>
    <t>М.4.2</t>
  </si>
  <si>
    <t>Итоговая государственная аттестация</t>
  </si>
  <si>
    <t>ИТОГО:</t>
  </si>
  <si>
    <t>Обязательных учебных часов в неделю</t>
  </si>
  <si>
    <t>/</t>
  </si>
  <si>
    <t>ср. наг.</t>
  </si>
  <si>
    <t>Обязательных экзаменов / ГАК (оценка)</t>
  </si>
  <si>
    <t>Обязательных зачетов / Практика (в т.ч. НИРС)</t>
  </si>
  <si>
    <t xml:space="preserve">Примерный перечень дисциплин по выбору магистерской программы: </t>
  </si>
  <si>
    <t xml:space="preserve">             Коммерческая деятельность на рынке товаров и услуг</t>
  </si>
  <si>
    <t>Наименование дисциплин</t>
  </si>
  <si>
    <t>М.1.Общ.</t>
  </si>
  <si>
    <t>Разработка и обоснование управленческих решений на основе знаний о конъюнктуре рынка</t>
  </si>
  <si>
    <t>История и философия науки</t>
  </si>
  <si>
    <t>Управление изменениями</t>
  </si>
  <si>
    <t>Прогнозироване конъюнктуры рынка</t>
  </si>
  <si>
    <t>Аналитическая поддержка принятия решений</t>
  </si>
  <si>
    <t xml:space="preserve">Диагностика и измерение организационных культур </t>
  </si>
  <si>
    <t>Иностранный язык</t>
  </si>
  <si>
    <t>М.2.Проф.</t>
  </si>
  <si>
    <t>Инновационный механизм в управлении коммерческой деятельностью</t>
  </si>
  <si>
    <t>Логистические принципы проектирования товаропроводящих систем</t>
  </si>
  <si>
    <t>Социальный маркетинг</t>
  </si>
  <si>
    <t>Экономика, организация и управление коммерческой деятельностью торговых предприятий</t>
  </si>
  <si>
    <t>Квалиметрические методы и управление конкурентоспобностью на рынке товаров и услуг</t>
  </si>
  <si>
    <t xml:space="preserve">Социальная политика государства и управление социальным развитием организации </t>
  </si>
  <si>
    <t>Теория организации и организационного проектирования</t>
  </si>
  <si>
    <t xml:space="preserve">Организация научно-исследовательской и педагогической деятельности в области управления персоналом  </t>
  </si>
  <si>
    <t>Развитие трудового законодательства и его влияние на управление персоналом</t>
  </si>
  <si>
    <t>Современные методы социологических исследований</t>
  </si>
  <si>
    <t>Теория и практика кадровой политики государства и организации</t>
  </si>
  <si>
    <t>Современные проблемы управления персоналом</t>
  </si>
  <si>
    <t>Системы мотивации и стимулирования трудовой деятельности</t>
  </si>
  <si>
    <t>Управление организационной культурой</t>
  </si>
  <si>
    <t>Кадровый консалтинг и аудит</t>
  </si>
  <si>
    <t>Функционально-стоимостной анализ системы и технологии управления персоналом</t>
  </si>
  <si>
    <t>Коучинг в управлении персоналом</t>
  </si>
  <si>
    <t>Тайм-менеджмент</t>
  </si>
  <si>
    <t>Соционический менеджмент</t>
  </si>
  <si>
    <t>М.3. Научно-исследовательская работа и практики</t>
  </si>
  <si>
    <t>Производственная практика</t>
  </si>
  <si>
    <t>9</t>
  </si>
  <si>
    <t>11</t>
  </si>
  <si>
    <t>12</t>
  </si>
  <si>
    <t>Современные организационные структуры и механизмы управления</t>
  </si>
  <si>
    <t>М.1.1.4</t>
  </si>
  <si>
    <t xml:space="preserve">М.1.1.3. </t>
  </si>
  <si>
    <t>Развитие систем менеджмента качества</t>
  </si>
  <si>
    <t>Современные методы и проблемы сертификации и стандартизации персонала</t>
  </si>
  <si>
    <t>М.2.1.4</t>
  </si>
  <si>
    <t>Инновационные технологии разработки, обоснования и принятия кадровых решений</t>
  </si>
  <si>
    <t>М.2.2.6</t>
  </si>
  <si>
    <t>Психодиагностика в управлении персоналом</t>
  </si>
  <si>
    <t>М.2.3.4</t>
  </si>
  <si>
    <t>Регулирование внутрифирменного рынка труда</t>
  </si>
  <si>
    <t>Социальная педагогика управления персоналом</t>
  </si>
  <si>
    <t>Управление развитием организации</t>
  </si>
  <si>
    <t>Экономика знаний</t>
  </si>
  <si>
    <t>Современный стратегический анализ</t>
  </si>
  <si>
    <t>Математические методы и модели в управлении персоналом</t>
  </si>
  <si>
    <t>Антикризисное управление персоналом</t>
  </si>
  <si>
    <r>
      <t>_____________________</t>
    </r>
    <r>
      <rPr>
        <b/>
        <sz val="10"/>
        <rFont val="Times New Roman"/>
        <family val="1"/>
      </rPr>
      <t xml:space="preserve"> проф. С.В. Землюков</t>
    </r>
  </si>
  <si>
    <r>
      <t xml:space="preserve">подготовки магистра по направлению 080400.68 </t>
    </r>
    <r>
      <rPr>
        <b/>
        <u val="single"/>
        <sz val="12"/>
        <rFont val="Times New Roman"/>
        <family val="1"/>
      </rPr>
      <t>Управление персоналом</t>
    </r>
  </si>
  <si>
    <t xml:space="preserve">Разработан на основе требований федерального государственного образовательного стандарта высшего профессионального образования (ФГОС ВПО) (утвержден приказом Минобрнауки России от 29.12.2010 № 2009) </t>
  </si>
  <si>
    <t>Учебный план одобрен Ученым советом МИЭМИС   «21» апреля 2011 г. протокол № 10</t>
  </si>
  <si>
    <t>М.2.2.7</t>
  </si>
  <si>
    <t>Корпоративная социальная ответственность</t>
  </si>
  <si>
    <t>Технологии управления развитием персонала</t>
  </si>
  <si>
    <t>Информационные ресурсы и технологии в управлении персоналом</t>
  </si>
  <si>
    <r>
      <t xml:space="preserve">Магистерская программа: </t>
    </r>
    <r>
      <rPr>
        <b/>
        <u val="single"/>
        <sz val="12"/>
        <rFont val="Times New Roman"/>
        <family val="1"/>
      </rPr>
      <t>Управление персоналом  коммерческой организации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</si>
</sst>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sz val="7"/>
      <name val="Arial Cyr"/>
      <family val="0"/>
    </font>
    <font>
      <b/>
      <sz val="8"/>
      <color indexed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b/>
      <i/>
      <sz val="8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0" fontId="12" fillId="5" borderId="5" xfId="0" applyFont="1" applyFill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 textRotation="90"/>
    </xf>
    <xf numFmtId="0" fontId="12" fillId="0" borderId="8" xfId="0" applyFont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15" xfId="0" applyFont="1" applyFill="1" applyBorder="1" applyAlignment="1">
      <alignment/>
    </xf>
    <xf numFmtId="0" fontId="12" fillId="2" borderId="15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0" fillId="0" borderId="22" xfId="0" applyBorder="1" applyAlignment="1">
      <alignment/>
    </xf>
    <xf numFmtId="0" fontId="16" fillId="9" borderId="23" xfId="0" applyFont="1" applyFill="1" applyBorder="1" applyAlignment="1">
      <alignment vertical="center"/>
    </xf>
    <xf numFmtId="0" fontId="16" fillId="9" borderId="20" xfId="0" applyFont="1" applyFill="1" applyBorder="1" applyAlignment="1">
      <alignment vertical="center"/>
    </xf>
    <xf numFmtId="0" fontId="12" fillId="9" borderId="20" xfId="0" applyFont="1" applyFill="1" applyBorder="1" applyAlignment="1">
      <alignment vertical="center"/>
    </xf>
    <xf numFmtId="0" fontId="12" fillId="9" borderId="20" xfId="0" applyFont="1" applyFill="1" applyBorder="1" applyAlignment="1">
      <alignment horizontal="right" vertical="center"/>
    </xf>
    <xf numFmtId="1" fontId="16" fillId="9" borderId="20" xfId="0" applyNumberFormat="1" applyFont="1" applyFill="1" applyBorder="1" applyAlignment="1">
      <alignment horizontal="left" vertical="center"/>
    </xf>
    <xf numFmtId="1" fontId="16" fillId="9" borderId="20" xfId="0" applyNumberFormat="1" applyFont="1" applyFill="1" applyBorder="1" applyAlignment="1">
      <alignment horizontal="right" vertical="center"/>
    </xf>
    <xf numFmtId="1" fontId="12" fillId="9" borderId="20" xfId="0" applyNumberFormat="1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left" vertical="center"/>
    </xf>
    <xf numFmtId="1" fontId="12" fillId="9" borderId="20" xfId="0" applyNumberFormat="1" applyFont="1" applyFill="1" applyBorder="1" applyAlignment="1">
      <alignment horizontal="left" vertical="center"/>
    </xf>
    <xf numFmtId="0" fontId="16" fillId="9" borderId="20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vertical="center"/>
    </xf>
    <xf numFmtId="0" fontId="12" fillId="7" borderId="20" xfId="0" applyFont="1" applyFill="1" applyBorder="1" applyAlignment="1">
      <alignment vertical="center"/>
    </xf>
    <xf numFmtId="49" fontId="15" fillId="7" borderId="25" xfId="0" applyNumberFormat="1" applyFont="1" applyFill="1" applyBorder="1" applyAlignment="1">
      <alignment horizontal="center" vertical="center" shrinkToFit="1"/>
    </xf>
    <xf numFmtId="0" fontId="0" fillId="7" borderId="0" xfId="0" applyFill="1" applyAlignment="1">
      <alignment/>
    </xf>
    <xf numFmtId="0" fontId="16" fillId="7" borderId="20" xfId="0" applyFont="1" applyFill="1" applyBorder="1" applyAlignment="1">
      <alignment horizontal="right" vertical="center"/>
    </xf>
    <xf numFmtId="0" fontId="12" fillId="7" borderId="20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left" vertical="center"/>
    </xf>
    <xf numFmtId="0" fontId="0" fillId="7" borderId="20" xfId="0" applyFill="1" applyBorder="1" applyAlignment="1">
      <alignment/>
    </xf>
    <xf numFmtId="0" fontId="17" fillId="7" borderId="8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vertical="center" wrapText="1"/>
    </xf>
    <xf numFmtId="0" fontId="18" fillId="10" borderId="27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8" fillId="10" borderId="3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 wrapText="1"/>
    </xf>
    <xf numFmtId="0" fontId="3" fillId="11" borderId="23" xfId="0" applyFont="1" applyFill="1" applyBorder="1" applyAlignment="1">
      <alignment vertical="center"/>
    </xf>
    <xf numFmtId="0" fontId="3" fillId="11" borderId="20" xfId="0" applyFont="1" applyFill="1" applyBorder="1" applyAlignment="1">
      <alignment vertical="center" wrapText="1"/>
    </xf>
    <xf numFmtId="49" fontId="15" fillId="11" borderId="25" xfId="0" applyNumberFormat="1" applyFont="1" applyFill="1" applyBorder="1" applyAlignment="1">
      <alignment horizontal="center" vertical="center"/>
    </xf>
    <xf numFmtId="0" fontId="0" fillId="11" borderId="23" xfId="0" applyFill="1" applyBorder="1" applyAlignment="1">
      <alignment/>
    </xf>
    <xf numFmtId="0" fontId="16" fillId="11" borderId="20" xfId="0" applyFont="1" applyFill="1" applyBorder="1" applyAlignment="1">
      <alignment horizontal="right" vertical="center"/>
    </xf>
    <xf numFmtId="0" fontId="12" fillId="11" borderId="20" xfId="0" applyFont="1" applyFill="1" applyBorder="1" applyAlignment="1">
      <alignment horizontal="center" vertical="center"/>
    </xf>
    <xf numFmtId="0" fontId="16" fillId="11" borderId="20" xfId="0" applyFont="1" applyFill="1" applyBorder="1" applyAlignment="1">
      <alignment horizontal="left" vertical="center"/>
    </xf>
    <xf numFmtId="0" fontId="17" fillId="11" borderId="20" xfId="0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17" fillId="11" borderId="8" xfId="0" applyFont="1" applyFill="1" applyBorder="1" applyAlignment="1">
      <alignment horizontal="center" vertical="center"/>
    </xf>
    <xf numFmtId="0" fontId="17" fillId="11" borderId="9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0" fontId="12" fillId="11" borderId="22" xfId="0" applyFont="1" applyFill="1" applyBorder="1" applyAlignment="1">
      <alignment horizontal="center" vertical="center"/>
    </xf>
    <xf numFmtId="0" fontId="12" fillId="11" borderId="28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32" xfId="0" applyFont="1" applyBorder="1" applyAlignment="1">
      <alignment vertical="justify" wrapText="1"/>
    </xf>
    <xf numFmtId="0" fontId="12" fillId="11" borderId="11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2" xfId="0" applyFont="1" applyBorder="1" applyAlignment="1">
      <alignment vertical="center" wrapText="1"/>
    </xf>
    <xf numFmtId="0" fontId="17" fillId="12" borderId="20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right" vertical="center"/>
    </xf>
    <xf numFmtId="0" fontId="12" fillId="12" borderId="20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left" vertical="center"/>
    </xf>
    <xf numFmtId="0" fontId="17" fillId="12" borderId="8" xfId="0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vertical="center" wrapText="1"/>
    </xf>
    <xf numFmtId="0" fontId="18" fillId="10" borderId="31" xfId="0" applyFont="1" applyFill="1" applyBorder="1" applyAlignment="1">
      <alignment horizontal="center"/>
    </xf>
    <xf numFmtId="0" fontId="12" fillId="12" borderId="11" xfId="0" applyFont="1" applyFill="1" applyBorder="1" applyAlignment="1">
      <alignment horizontal="center" vertical="center"/>
    </xf>
    <xf numFmtId="0" fontId="12" fillId="12" borderId="28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 shrinkToFit="1"/>
    </xf>
    <xf numFmtId="0" fontId="20" fillId="8" borderId="24" xfId="0" applyFont="1" applyFill="1" applyBorder="1" applyAlignment="1">
      <alignment horizontal="right" vertical="center"/>
    </xf>
    <xf numFmtId="0" fontId="15" fillId="8" borderId="25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1" fontId="12" fillId="9" borderId="24" xfId="0" applyNumberFormat="1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5" fillId="11" borderId="25" xfId="0" applyFont="1" applyFill="1" applyBorder="1" applyAlignment="1">
      <alignment horizontal="center" vertical="center"/>
    </xf>
    <xf numFmtId="0" fontId="0" fillId="11" borderId="20" xfId="0" applyFill="1" applyBorder="1" applyAlignment="1">
      <alignment/>
    </xf>
    <xf numFmtId="0" fontId="12" fillId="4" borderId="26" xfId="0" applyFont="1" applyFill="1" applyBorder="1" applyAlignment="1">
      <alignment vertical="center" wrapText="1"/>
    </xf>
    <xf numFmtId="0" fontId="18" fillId="10" borderId="21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 shrinkToFit="1"/>
    </xf>
    <xf numFmtId="0" fontId="12" fillId="4" borderId="3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/>
    </xf>
    <xf numFmtId="0" fontId="12" fillId="12" borderId="20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12" borderId="22" xfId="0" applyFont="1" applyFill="1" applyBorder="1" applyAlignment="1">
      <alignment horizontal="center" vertical="center" wrapText="1"/>
    </xf>
    <xf numFmtId="0" fontId="12" fillId="12" borderId="29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shrinkToFit="1"/>
    </xf>
    <xf numFmtId="0" fontId="12" fillId="4" borderId="29" xfId="0" applyFont="1" applyFill="1" applyBorder="1" applyAlignment="1">
      <alignment horizontal="center" vertical="center" shrinkToFit="1"/>
    </xf>
    <xf numFmtId="0" fontId="12" fillId="4" borderId="30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shrinkToFit="1"/>
    </xf>
    <xf numFmtId="0" fontId="20" fillId="8" borderId="20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vertical="center" wrapText="1"/>
    </xf>
    <xf numFmtId="0" fontId="12" fillId="9" borderId="22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vertical="center" wrapText="1"/>
    </xf>
    <xf numFmtId="0" fontId="12" fillId="9" borderId="1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2" fillId="8" borderId="41" xfId="0" applyFont="1" applyFill="1" applyBorder="1" applyAlignment="1">
      <alignment horizontal="center" vertical="center"/>
    </xf>
    <xf numFmtId="0" fontId="15" fillId="8" borderId="41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left" vertical="center"/>
    </xf>
    <xf numFmtId="0" fontId="12" fillId="4" borderId="42" xfId="0" applyFont="1" applyFill="1" applyBorder="1" applyAlignment="1">
      <alignment vertical="center" wrapText="1"/>
    </xf>
    <xf numFmtId="0" fontId="18" fillId="10" borderId="43" xfId="0" applyFont="1" applyFill="1" applyBorder="1" applyAlignment="1">
      <alignment horizontal="center" vertical="center"/>
    </xf>
    <xf numFmtId="0" fontId="12" fillId="9" borderId="39" xfId="0" applyFont="1" applyFill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 shrinkToFit="1"/>
    </xf>
    <xf numFmtId="0" fontId="12" fillId="13" borderId="40" xfId="0" applyFont="1" applyFill="1" applyBorder="1" applyAlignment="1">
      <alignment vertical="center"/>
    </xf>
    <xf numFmtId="0" fontId="16" fillId="13" borderId="45" xfId="0" applyFont="1" applyFill="1" applyBorder="1" applyAlignment="1">
      <alignment horizontal="right" vertical="center"/>
    </xf>
    <xf numFmtId="1" fontId="15" fillId="13" borderId="8" xfId="0" applyNumberFormat="1" applyFont="1" applyFill="1" applyBorder="1" applyAlignment="1">
      <alignment horizontal="center" vertical="center"/>
    </xf>
    <xf numFmtId="0" fontId="16" fillId="13" borderId="8" xfId="0" applyFont="1" applyFill="1" applyBorder="1" applyAlignment="1">
      <alignment horizontal="center" vertical="center"/>
    </xf>
    <xf numFmtId="0" fontId="16" fillId="13" borderId="9" xfId="0" applyFont="1" applyFill="1" applyBorder="1" applyAlignment="1">
      <alignment horizontal="center" vertical="center"/>
    </xf>
    <xf numFmtId="1" fontId="16" fillId="13" borderId="10" xfId="0" applyNumberFormat="1" applyFont="1" applyFill="1" applyBorder="1" applyAlignment="1">
      <alignment horizontal="center" vertical="center"/>
    </xf>
    <xf numFmtId="1" fontId="16" fillId="13" borderId="8" xfId="0" applyNumberFormat="1" applyFont="1" applyFill="1" applyBorder="1" applyAlignment="1">
      <alignment horizontal="center" vertical="center" shrinkToFit="1"/>
    </xf>
    <xf numFmtId="1" fontId="16" fillId="13" borderId="9" xfId="0" applyNumberFormat="1" applyFont="1" applyFill="1" applyBorder="1" applyAlignment="1">
      <alignment horizontal="center" vertical="center" shrinkToFit="1"/>
    </xf>
    <xf numFmtId="0" fontId="16" fillId="13" borderId="10" xfId="0" applyFont="1" applyFill="1" applyBorder="1" applyAlignment="1">
      <alignment horizontal="center" vertical="center"/>
    </xf>
    <xf numFmtId="2" fontId="16" fillId="14" borderId="46" xfId="0" applyNumberFormat="1" applyFont="1" applyFill="1" applyBorder="1" applyAlignment="1">
      <alignment horizontal="center" vertical="center"/>
    </xf>
    <xf numFmtId="1" fontId="12" fillId="11" borderId="23" xfId="0" applyNumberFormat="1" applyFont="1" applyFill="1" applyBorder="1" applyAlignment="1">
      <alignment horizontal="center" vertical="center"/>
    </xf>
    <xf numFmtId="1" fontId="12" fillId="11" borderId="20" xfId="0" applyNumberFormat="1" applyFont="1" applyFill="1" applyBorder="1" applyAlignment="1">
      <alignment horizontal="center" vertical="center"/>
    </xf>
    <xf numFmtId="1" fontId="12" fillId="11" borderId="24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12" fillId="14" borderId="21" xfId="0" applyFont="1" applyFill="1" applyBorder="1" applyAlignment="1">
      <alignment horizontal="center" vertical="top"/>
    </xf>
    <xf numFmtId="0" fontId="12" fillId="11" borderId="27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1" fontId="15" fillId="0" borderId="42" xfId="0" applyNumberFormat="1" applyFont="1" applyFill="1" applyBorder="1" applyAlignment="1">
      <alignment horizontal="center" vertical="center" shrinkToFit="1"/>
    </xf>
    <xf numFmtId="0" fontId="12" fillId="11" borderId="31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/>
    </xf>
    <xf numFmtId="0" fontId="12" fillId="11" borderId="43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4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4" borderId="7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center" wrapText="1"/>
    </xf>
    <xf numFmtId="0" fontId="12" fillId="12" borderId="11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1" fontId="15" fillId="13" borderId="9" xfId="0" applyNumberFormat="1" applyFont="1" applyFill="1" applyBorder="1" applyAlignment="1">
      <alignment horizontal="center" vertical="center" shrinkToFit="1"/>
    </xf>
    <xf numFmtId="0" fontId="12" fillId="0" borderId="56" xfId="0" applyFont="1" applyBorder="1" applyAlignment="1">
      <alignment horizontal="center" textRotation="90"/>
    </xf>
    <xf numFmtId="0" fontId="12" fillId="0" borderId="37" xfId="0" applyFont="1" applyBorder="1" applyAlignment="1">
      <alignment horizontal="center" textRotation="90"/>
    </xf>
    <xf numFmtId="0" fontId="12" fillId="0" borderId="57" xfId="0" applyFont="1" applyBorder="1" applyAlignment="1">
      <alignment horizontal="center" textRotation="90"/>
    </xf>
    <xf numFmtId="0" fontId="12" fillId="0" borderId="46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textRotation="90"/>
    </xf>
    <xf numFmtId="0" fontId="12" fillId="0" borderId="59" xfId="0" applyFont="1" applyBorder="1" applyAlignment="1">
      <alignment horizontal="center" textRotation="90"/>
    </xf>
    <xf numFmtId="0" fontId="12" fillId="0" borderId="6" xfId="0" applyFont="1" applyBorder="1" applyAlignment="1">
      <alignment horizontal="center" textRotation="90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2" fillId="0" borderId="3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0" xfId="0" applyFont="1" applyBorder="1" applyAlignment="1">
      <alignment horizontal="center" vertical="center" textRotation="90"/>
    </xf>
    <xf numFmtId="0" fontId="12" fillId="0" borderId="56" xfId="0" applyFont="1" applyBorder="1" applyAlignment="1">
      <alignment horizontal="center" vertical="center" textRotation="90"/>
    </xf>
    <xf numFmtId="0" fontId="12" fillId="0" borderId="53" xfId="0" applyFont="1" applyBorder="1" applyAlignment="1">
      <alignment horizontal="center" vertical="center" textRotation="90"/>
    </xf>
    <xf numFmtId="0" fontId="12" fillId="0" borderId="54" xfId="0" applyFont="1" applyBorder="1" applyAlignment="1">
      <alignment horizontal="center" vertical="center" textRotation="90"/>
    </xf>
    <xf numFmtId="0" fontId="12" fillId="0" borderId="61" xfId="0" applyFont="1" applyBorder="1" applyAlignment="1">
      <alignment horizontal="center" vertical="center" textRotation="90"/>
    </xf>
    <xf numFmtId="0" fontId="12" fillId="0" borderId="3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5" fillId="0" borderId="58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0" borderId="14" xfId="0" applyFont="1" applyBorder="1" applyAlignment="1">
      <alignment horizontal="center" textRotation="90"/>
    </xf>
    <xf numFmtId="0" fontId="12" fillId="0" borderId="39" xfId="0" applyFont="1" applyBorder="1" applyAlignment="1">
      <alignment horizontal="center" textRotation="90"/>
    </xf>
    <xf numFmtId="0" fontId="12" fillId="0" borderId="15" xfId="0" applyFont="1" applyBorder="1" applyAlignment="1">
      <alignment horizontal="center" textRotation="90"/>
    </xf>
    <xf numFmtId="0" fontId="12" fillId="0" borderId="44" xfId="0" applyFont="1" applyBorder="1" applyAlignment="1">
      <alignment horizontal="center" textRotation="90"/>
    </xf>
    <xf numFmtId="0" fontId="12" fillId="0" borderId="16" xfId="0" applyFont="1" applyBorder="1" applyAlignment="1">
      <alignment horizontal="center" textRotation="90"/>
    </xf>
    <xf numFmtId="0" fontId="12" fillId="0" borderId="42" xfId="0" applyFont="1" applyBorder="1" applyAlignment="1">
      <alignment horizontal="center" textRotation="90"/>
    </xf>
    <xf numFmtId="1" fontId="12" fillId="9" borderId="20" xfId="0" applyNumberFormat="1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2" borderId="23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2" fillId="12" borderId="20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3" fillId="11" borderId="23" xfId="0" applyFont="1" applyFill="1" applyBorder="1" applyAlignment="1">
      <alignment horizontal="left" vertical="center" wrapText="1"/>
    </xf>
    <xf numFmtId="0" fontId="3" fillId="11" borderId="20" xfId="0" applyFont="1" applyFill="1" applyBorder="1" applyAlignment="1">
      <alignment horizontal="left" vertical="center" wrapText="1"/>
    </xf>
    <xf numFmtId="0" fontId="12" fillId="12" borderId="23" xfId="0" applyFont="1" applyFill="1" applyBorder="1" applyAlignment="1">
      <alignment horizontal="left" vertical="center" wrapText="1"/>
    </xf>
    <xf numFmtId="0" fontId="12" fillId="12" borderId="20" xfId="0" applyFont="1" applyFill="1" applyBorder="1" applyAlignment="1">
      <alignment horizontal="left" vertical="center" wrapText="1"/>
    </xf>
    <xf numFmtId="0" fontId="16" fillId="12" borderId="20" xfId="0" applyFont="1" applyFill="1" applyBorder="1" applyAlignment="1">
      <alignment horizontal="right" vertical="center" wrapText="1"/>
    </xf>
    <xf numFmtId="0" fontId="16" fillId="12" borderId="20" xfId="0" applyFont="1" applyFill="1" applyBorder="1" applyAlignment="1">
      <alignment horizontal="center" vertical="center" wrapText="1"/>
    </xf>
    <xf numFmtId="0" fontId="12" fillId="1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1" fontId="15" fillId="0" borderId="65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2" fillId="0" borderId="51" xfId="0" applyFont="1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12" fillId="0" borderId="54" xfId="0" applyFont="1" applyBorder="1" applyAlignment="1">
      <alignment horizontal="right"/>
    </xf>
    <xf numFmtId="0" fontId="12" fillId="0" borderId="55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6">
      <selection activeCell="C11" sqref="C11:L11"/>
    </sheetView>
  </sheetViews>
  <sheetFormatPr defaultColWidth="9.140625" defaultRowHeight="12.75"/>
  <cols>
    <col min="1" max="1" width="4.8515625" style="0" customWidth="1"/>
    <col min="2" max="2" width="12.8515625" style="0" customWidth="1"/>
    <col min="3" max="3" width="5.57421875" style="0" customWidth="1"/>
    <col min="4" max="4" width="16.7109375" style="0" customWidth="1"/>
    <col min="7" max="7" width="8.28125" style="0" customWidth="1"/>
    <col min="10" max="10" width="13.421875" style="0" customWidth="1"/>
    <col min="11" max="11" width="12.8515625" style="0" customWidth="1"/>
    <col min="12" max="12" width="17.00390625" style="0" customWidth="1"/>
    <col min="13" max="13" width="8.7109375" style="0" customWidth="1"/>
    <col min="14" max="14" width="4.8515625" style="0" customWidth="1"/>
  </cols>
  <sheetData>
    <row r="1" spans="4:11" ht="15.75" customHeight="1">
      <c r="D1" s="337" t="s">
        <v>0</v>
      </c>
      <c r="E1" s="337"/>
      <c r="F1" s="337"/>
      <c r="G1" s="337"/>
      <c r="H1" s="337"/>
      <c r="I1" s="337"/>
      <c r="J1" s="337"/>
      <c r="K1" s="337"/>
    </row>
    <row r="2" spans="1:14" ht="15.75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ht="15.75">
      <c r="A3" s="1"/>
    </row>
    <row r="4" spans="1:12" ht="18" customHeight="1">
      <c r="A4" s="2"/>
      <c r="L4" s="3" t="s">
        <v>2</v>
      </c>
    </row>
    <row r="5" spans="1:11" ht="12.75">
      <c r="A5" s="4" t="s">
        <v>3</v>
      </c>
      <c r="K5" s="5" t="s">
        <v>4</v>
      </c>
    </row>
    <row r="6" spans="1:11" ht="12.75">
      <c r="A6" s="4" t="s">
        <v>5</v>
      </c>
      <c r="K6" s="4" t="s">
        <v>223</v>
      </c>
    </row>
    <row r="7" spans="1:11" ht="12.75">
      <c r="A7" s="4" t="s">
        <v>6</v>
      </c>
      <c r="K7" s="4" t="s">
        <v>7</v>
      </c>
    </row>
    <row r="8" spans="1:3" ht="12.75">
      <c r="A8" s="6"/>
      <c r="C8" s="7" t="s">
        <v>8</v>
      </c>
    </row>
    <row r="9" ht="15.75">
      <c r="H9" s="1" t="s">
        <v>9</v>
      </c>
    </row>
    <row r="10" spans="4:11" ht="15.75">
      <c r="D10" s="338" t="s">
        <v>224</v>
      </c>
      <c r="E10" s="339"/>
      <c r="F10" s="339"/>
      <c r="G10" s="339"/>
      <c r="H10" s="339"/>
      <c r="I10" s="339"/>
      <c r="J10" s="339"/>
      <c r="K10" s="339"/>
    </row>
    <row r="11" spans="1:12" ht="15.75">
      <c r="A11" s="8"/>
      <c r="C11" s="338" t="s">
        <v>231</v>
      </c>
      <c r="D11" s="340"/>
      <c r="E11" s="340"/>
      <c r="F11" s="340"/>
      <c r="G11" s="340"/>
      <c r="H11" s="340"/>
      <c r="I11" s="340"/>
      <c r="J11" s="340"/>
      <c r="K11" s="340"/>
      <c r="L11" s="340"/>
    </row>
    <row r="12" ht="15.75">
      <c r="A12" s="9"/>
    </row>
    <row r="13" spans="2:14" ht="44.25" customHeight="1">
      <c r="B13" s="336" t="s">
        <v>225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10"/>
    </row>
    <row r="14" ht="15" customHeight="1">
      <c r="H14" s="11" t="s">
        <v>10</v>
      </c>
    </row>
    <row r="15" ht="12.75">
      <c r="A15" s="11"/>
    </row>
    <row r="16" spans="1:9" ht="17.25" customHeight="1">
      <c r="A16" s="12" t="s">
        <v>11</v>
      </c>
      <c r="D16" s="11" t="s">
        <v>12</v>
      </c>
      <c r="E16" s="13" t="s">
        <v>13</v>
      </c>
      <c r="I16" s="14" t="s">
        <v>14</v>
      </c>
    </row>
    <row r="17" spans="1:9" ht="18" customHeight="1">
      <c r="A17" s="12" t="s">
        <v>15</v>
      </c>
      <c r="D17" s="11" t="s">
        <v>12</v>
      </c>
      <c r="E17" s="13" t="s">
        <v>16</v>
      </c>
      <c r="I17" s="14" t="s">
        <v>14</v>
      </c>
    </row>
    <row r="18" spans="1:9" ht="16.5" customHeight="1">
      <c r="A18" s="12" t="s">
        <v>17</v>
      </c>
      <c r="D18" s="11" t="s">
        <v>12</v>
      </c>
      <c r="E18" s="15" t="s">
        <v>18</v>
      </c>
      <c r="I18" s="14" t="s">
        <v>14</v>
      </c>
    </row>
    <row r="19" spans="1:9" ht="12.75">
      <c r="A19" s="12"/>
      <c r="B19" s="10"/>
      <c r="C19" s="10"/>
      <c r="D19" s="15"/>
      <c r="E19" s="15"/>
      <c r="I19" s="14"/>
    </row>
    <row r="20" spans="1:4" ht="12.75">
      <c r="A20" s="16"/>
      <c r="B20" s="17"/>
      <c r="C20" s="18"/>
      <c r="D20" s="18"/>
    </row>
    <row r="21" ht="14.25" customHeight="1">
      <c r="A21" s="12" t="s">
        <v>226</v>
      </c>
    </row>
    <row r="22" ht="15" customHeight="1">
      <c r="A22" s="12" t="s">
        <v>19</v>
      </c>
    </row>
    <row r="23" spans="1:2" ht="12.75">
      <c r="A23" s="16"/>
      <c r="B23" s="19"/>
    </row>
    <row r="24" spans="1:2" ht="12.75">
      <c r="A24" s="16"/>
      <c r="B24" s="19"/>
    </row>
    <row r="25" spans="1:2" ht="12.75">
      <c r="A25" s="16"/>
      <c r="B25" s="19"/>
    </row>
    <row r="26" spans="1:10" s="21" customFormat="1" ht="11.25">
      <c r="A26" s="20" t="s">
        <v>20</v>
      </c>
      <c r="C26" s="21" t="s">
        <v>21</v>
      </c>
      <c r="H26" s="22" t="s">
        <v>12</v>
      </c>
      <c r="J26" s="21" t="s">
        <v>22</v>
      </c>
    </row>
    <row r="27" s="21" customFormat="1" ht="11.25">
      <c r="B27" s="23"/>
    </row>
    <row r="28" spans="2:3" s="21" customFormat="1" ht="11.25">
      <c r="B28" s="23"/>
      <c r="C28" s="7"/>
    </row>
    <row r="29" spans="2:10" s="24" customFormat="1" ht="13.5" customHeight="1">
      <c r="B29" s="24" t="s">
        <v>23</v>
      </c>
      <c r="C29" s="25" t="s">
        <v>24</v>
      </c>
      <c r="D29" s="26"/>
      <c r="E29" s="26"/>
      <c r="F29" s="26"/>
      <c r="H29" s="25" t="s">
        <v>12</v>
      </c>
      <c r="J29" s="24" t="s">
        <v>25</v>
      </c>
    </row>
    <row r="30" s="21" customFormat="1" ht="20.25" customHeight="1">
      <c r="C30" s="27"/>
    </row>
    <row r="31" spans="3:10" s="21" customFormat="1" ht="11.25">
      <c r="C31" s="28" t="s">
        <v>26</v>
      </c>
      <c r="E31" s="29"/>
      <c r="H31" s="25" t="s">
        <v>12</v>
      </c>
      <c r="J31" s="21" t="s">
        <v>27</v>
      </c>
    </row>
  </sheetData>
  <mergeCells count="5">
    <mergeCell ref="B13:M13"/>
    <mergeCell ref="D1:K1"/>
    <mergeCell ref="A2:N2"/>
    <mergeCell ref="D10:K10"/>
    <mergeCell ref="C11:L1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19"/>
  <sheetViews>
    <sheetView workbookViewId="0" topLeftCell="J1">
      <selection activeCell="A1" sqref="A1:BM15"/>
    </sheetView>
  </sheetViews>
  <sheetFormatPr defaultColWidth="9.140625" defaultRowHeight="12.75"/>
  <cols>
    <col min="1" max="53" width="2.140625" style="21" customWidth="1"/>
    <col min="54" max="55" width="2.421875" style="21" customWidth="1"/>
    <col min="56" max="56" width="3.28125" style="21" customWidth="1"/>
    <col min="57" max="57" width="2.28125" style="21" customWidth="1"/>
    <col min="58" max="59" width="2.140625" style="21" customWidth="1"/>
    <col min="60" max="60" width="2.7109375" style="21" customWidth="1"/>
    <col min="61" max="61" width="2.140625" style="21" customWidth="1"/>
    <col min="62" max="62" width="2.28125" style="21" customWidth="1"/>
    <col min="63" max="63" width="2.57421875" style="21" customWidth="1"/>
    <col min="64" max="64" width="3.140625" style="21" customWidth="1"/>
    <col min="65" max="65" width="2.140625" style="21" customWidth="1"/>
    <col min="66" max="67" width="2.7109375" style="0" customWidth="1"/>
  </cols>
  <sheetData>
    <row r="2" ht="18">
      <c r="W2" s="30" t="s">
        <v>28</v>
      </c>
    </row>
    <row r="3" ht="13.5" thickBot="1"/>
    <row r="4" spans="1:66" ht="12.75" customHeight="1">
      <c r="A4" s="31"/>
      <c r="B4" s="341" t="s">
        <v>29</v>
      </c>
      <c r="C4" s="342"/>
      <c r="D4" s="342"/>
      <c r="E4" s="342"/>
      <c r="F4" s="343"/>
      <c r="G4" s="341" t="s">
        <v>30</v>
      </c>
      <c r="H4" s="342"/>
      <c r="I4" s="342"/>
      <c r="J4" s="343"/>
      <c r="K4" s="341" t="s">
        <v>31</v>
      </c>
      <c r="L4" s="342"/>
      <c r="M4" s="342"/>
      <c r="N4" s="343"/>
      <c r="O4" s="341" t="s">
        <v>32</v>
      </c>
      <c r="P4" s="342"/>
      <c r="Q4" s="342"/>
      <c r="R4" s="342"/>
      <c r="S4" s="343"/>
      <c r="T4" s="341" t="s">
        <v>33</v>
      </c>
      <c r="U4" s="342"/>
      <c r="V4" s="342"/>
      <c r="W4" s="343"/>
      <c r="X4" s="341" t="s">
        <v>34</v>
      </c>
      <c r="Y4" s="342"/>
      <c r="Z4" s="342"/>
      <c r="AA4" s="343"/>
      <c r="AB4" s="341" t="s">
        <v>35</v>
      </c>
      <c r="AC4" s="342"/>
      <c r="AD4" s="342"/>
      <c r="AE4" s="342"/>
      <c r="AF4" s="343"/>
      <c r="AG4" s="341" t="s">
        <v>36</v>
      </c>
      <c r="AH4" s="342"/>
      <c r="AI4" s="342"/>
      <c r="AJ4" s="343"/>
      <c r="AK4" s="341" t="s">
        <v>37</v>
      </c>
      <c r="AL4" s="342"/>
      <c r="AM4" s="342"/>
      <c r="AN4" s="343"/>
      <c r="AO4" s="341" t="s">
        <v>38</v>
      </c>
      <c r="AP4" s="342"/>
      <c r="AQ4" s="342"/>
      <c r="AR4" s="342"/>
      <c r="AS4" s="343"/>
      <c r="AT4" s="341" t="s">
        <v>39</v>
      </c>
      <c r="AU4" s="342"/>
      <c r="AV4" s="342"/>
      <c r="AW4" s="343"/>
      <c r="AX4" s="350" t="s">
        <v>40</v>
      </c>
      <c r="AY4" s="351"/>
      <c r="AZ4" s="351"/>
      <c r="BA4" s="351"/>
      <c r="BB4" s="344" t="s">
        <v>41</v>
      </c>
      <c r="BC4" s="342"/>
      <c r="BD4" s="342"/>
      <c r="BE4" s="342"/>
      <c r="BF4" s="342"/>
      <c r="BG4" s="342"/>
      <c r="BH4" s="342"/>
      <c r="BI4" s="342"/>
      <c r="BJ4" s="342"/>
      <c r="BK4" s="342"/>
      <c r="BL4" s="343"/>
      <c r="BM4" s="345" t="s">
        <v>42</v>
      </c>
      <c r="BN4" s="27"/>
    </row>
    <row r="5" spans="1:67" ht="138.75" customHeight="1" thickBot="1">
      <c r="A5" s="34" t="s">
        <v>42</v>
      </c>
      <c r="B5" s="35" t="s">
        <v>43</v>
      </c>
      <c r="C5" s="36" t="s">
        <v>44</v>
      </c>
      <c r="D5" s="35" t="s">
        <v>45</v>
      </c>
      <c r="E5" s="35" t="s">
        <v>46</v>
      </c>
      <c r="F5" s="35" t="s">
        <v>47</v>
      </c>
      <c r="G5" s="35" t="s">
        <v>48</v>
      </c>
      <c r="H5" s="35" t="s">
        <v>49</v>
      </c>
      <c r="I5" s="35" t="s">
        <v>50</v>
      </c>
      <c r="J5" s="35" t="s">
        <v>51</v>
      </c>
      <c r="K5" s="35" t="s">
        <v>52</v>
      </c>
      <c r="L5" s="35" t="s">
        <v>53</v>
      </c>
      <c r="M5" s="35" t="s">
        <v>54</v>
      </c>
      <c r="N5" s="35" t="s">
        <v>55</v>
      </c>
      <c r="O5" s="35" t="s">
        <v>43</v>
      </c>
      <c r="P5" s="35" t="s">
        <v>44</v>
      </c>
      <c r="Q5" s="35" t="s">
        <v>45</v>
      </c>
      <c r="R5" s="35" t="s">
        <v>46</v>
      </c>
      <c r="S5" s="35" t="s">
        <v>56</v>
      </c>
      <c r="T5" s="37" t="s">
        <v>57</v>
      </c>
      <c r="U5" s="37" t="s">
        <v>58</v>
      </c>
      <c r="V5" s="38" t="s">
        <v>59</v>
      </c>
      <c r="W5" s="38" t="s">
        <v>60</v>
      </c>
      <c r="X5" s="39" t="s">
        <v>61</v>
      </c>
      <c r="Y5" s="35" t="s">
        <v>62</v>
      </c>
      <c r="Z5" s="35" t="s">
        <v>63</v>
      </c>
      <c r="AA5" s="35" t="s">
        <v>64</v>
      </c>
      <c r="AB5" s="35" t="s">
        <v>61</v>
      </c>
      <c r="AC5" s="35" t="s">
        <v>62</v>
      </c>
      <c r="AD5" s="35" t="s">
        <v>63</v>
      </c>
      <c r="AE5" s="35" t="s">
        <v>64</v>
      </c>
      <c r="AF5" s="35" t="s">
        <v>65</v>
      </c>
      <c r="AG5" s="35" t="s">
        <v>66</v>
      </c>
      <c r="AH5" s="35" t="s">
        <v>49</v>
      </c>
      <c r="AI5" s="35" t="s">
        <v>50</v>
      </c>
      <c r="AJ5" s="35" t="s">
        <v>67</v>
      </c>
      <c r="AK5" s="35" t="s">
        <v>68</v>
      </c>
      <c r="AL5" s="35" t="s">
        <v>69</v>
      </c>
      <c r="AM5" s="35" t="s">
        <v>70</v>
      </c>
      <c r="AN5" s="35" t="s">
        <v>71</v>
      </c>
      <c r="AO5" s="35" t="s">
        <v>43</v>
      </c>
      <c r="AP5" s="35" t="s">
        <v>44</v>
      </c>
      <c r="AQ5" s="35" t="s">
        <v>72</v>
      </c>
      <c r="AR5" s="37" t="s">
        <v>46</v>
      </c>
      <c r="AS5" s="37" t="s">
        <v>47</v>
      </c>
      <c r="AT5" s="38" t="s">
        <v>48</v>
      </c>
      <c r="AU5" s="38" t="s">
        <v>49</v>
      </c>
      <c r="AV5" s="38" t="s">
        <v>50</v>
      </c>
      <c r="AW5" s="38" t="s">
        <v>51</v>
      </c>
      <c r="AX5" s="38" t="s">
        <v>52</v>
      </c>
      <c r="AY5" s="38" t="s">
        <v>53</v>
      </c>
      <c r="AZ5" s="38" t="s">
        <v>54</v>
      </c>
      <c r="BA5" s="40" t="s">
        <v>55</v>
      </c>
      <c r="BB5" s="347" t="s">
        <v>73</v>
      </c>
      <c r="BC5" s="348"/>
      <c r="BD5" s="349"/>
      <c r="BE5" s="41" t="s">
        <v>74</v>
      </c>
      <c r="BF5" s="42" t="s">
        <v>75</v>
      </c>
      <c r="BG5" s="42" t="s">
        <v>76</v>
      </c>
      <c r="BH5" s="42" t="s">
        <v>77</v>
      </c>
      <c r="BI5" s="42" t="s">
        <v>78</v>
      </c>
      <c r="BJ5" s="42" t="s">
        <v>79</v>
      </c>
      <c r="BK5" s="43" t="s">
        <v>80</v>
      </c>
      <c r="BL5" s="44" t="s">
        <v>81</v>
      </c>
      <c r="BM5" s="346"/>
      <c r="BN5" s="45"/>
      <c r="BO5" s="45"/>
    </row>
    <row r="6" spans="1:67" ht="13.5" thickBot="1">
      <c r="A6" s="46" t="s">
        <v>82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8">
        <v>19</v>
      </c>
      <c r="U6" s="48">
        <v>20</v>
      </c>
      <c r="V6" s="49">
        <v>21</v>
      </c>
      <c r="W6" s="49">
        <v>22</v>
      </c>
      <c r="X6" s="47">
        <v>23</v>
      </c>
      <c r="Y6" s="47">
        <v>24</v>
      </c>
      <c r="Z6" s="47">
        <v>25</v>
      </c>
      <c r="AA6" s="47">
        <v>26</v>
      </c>
      <c r="AB6" s="47">
        <v>27</v>
      </c>
      <c r="AC6" s="47">
        <v>28</v>
      </c>
      <c r="AD6" s="47">
        <v>29</v>
      </c>
      <c r="AE6" s="47">
        <v>30</v>
      </c>
      <c r="AF6" s="47">
        <v>31</v>
      </c>
      <c r="AG6" s="47">
        <v>32</v>
      </c>
      <c r="AH6" s="47">
        <v>33</v>
      </c>
      <c r="AI6" s="47">
        <v>34</v>
      </c>
      <c r="AJ6" s="47">
        <v>35</v>
      </c>
      <c r="AK6" s="47">
        <v>36</v>
      </c>
      <c r="AL6" s="47">
        <v>37</v>
      </c>
      <c r="AM6" s="47">
        <v>38</v>
      </c>
      <c r="AN6" s="47">
        <v>39</v>
      </c>
      <c r="AO6" s="47">
        <v>40</v>
      </c>
      <c r="AP6" s="47">
        <v>41</v>
      </c>
      <c r="AQ6" s="47">
        <v>42</v>
      </c>
      <c r="AR6" s="48">
        <v>43</v>
      </c>
      <c r="AS6" s="48">
        <v>44</v>
      </c>
      <c r="AT6" s="49">
        <v>45</v>
      </c>
      <c r="AU6" s="49">
        <v>46</v>
      </c>
      <c r="AV6" s="49">
        <v>47</v>
      </c>
      <c r="AW6" s="49">
        <v>48</v>
      </c>
      <c r="AX6" s="49">
        <v>49</v>
      </c>
      <c r="AY6" s="49">
        <v>50</v>
      </c>
      <c r="AZ6" s="49">
        <v>51</v>
      </c>
      <c r="BA6" s="50">
        <v>52</v>
      </c>
      <c r="BB6" s="51" t="s">
        <v>83</v>
      </c>
      <c r="BC6" s="52" t="s">
        <v>84</v>
      </c>
      <c r="BD6" s="53" t="s">
        <v>85</v>
      </c>
      <c r="BE6" s="54" t="s">
        <v>86</v>
      </c>
      <c r="BF6" s="55" t="s">
        <v>87</v>
      </c>
      <c r="BG6" s="55" t="s">
        <v>88</v>
      </c>
      <c r="BH6" s="55" t="s">
        <v>89</v>
      </c>
      <c r="BI6" s="55" t="s">
        <v>90</v>
      </c>
      <c r="BJ6" s="55" t="s">
        <v>91</v>
      </c>
      <c r="BK6" s="56" t="s">
        <v>92</v>
      </c>
      <c r="BL6" s="55" t="s">
        <v>93</v>
      </c>
      <c r="BM6" s="57" t="s">
        <v>82</v>
      </c>
      <c r="BN6" s="27"/>
      <c r="BO6" s="27"/>
    </row>
    <row r="7" spans="1:67" ht="12.75">
      <c r="A7" s="58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 t="s">
        <v>86</v>
      </c>
      <c r="U7" s="59" t="s">
        <v>86</v>
      </c>
      <c r="V7" s="59" t="s">
        <v>92</v>
      </c>
      <c r="W7" s="59" t="s">
        <v>92</v>
      </c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 t="s">
        <v>89</v>
      </c>
      <c r="AP7" s="59" t="s">
        <v>89</v>
      </c>
      <c r="AQ7" s="59" t="s">
        <v>89</v>
      </c>
      <c r="AR7" s="59" t="s">
        <v>86</v>
      </c>
      <c r="AS7" s="59" t="s">
        <v>86</v>
      </c>
      <c r="AT7" s="59" t="s">
        <v>92</v>
      </c>
      <c r="AU7" s="59" t="s">
        <v>92</v>
      </c>
      <c r="AV7" s="59" t="s">
        <v>92</v>
      </c>
      <c r="AW7" s="59" t="s">
        <v>92</v>
      </c>
      <c r="AX7" s="59" t="s">
        <v>92</v>
      </c>
      <c r="AY7" s="59" t="s">
        <v>92</v>
      </c>
      <c r="AZ7" s="59" t="s">
        <v>92</v>
      </c>
      <c r="BA7" s="60" t="s">
        <v>92</v>
      </c>
      <c r="BB7" s="61">
        <f>COUNTBLANK(B7:W7)</f>
        <v>18</v>
      </c>
      <c r="BC7" s="62">
        <f>COUNTBLANK(X7:AP7)</f>
        <v>17</v>
      </c>
      <c r="BD7" s="61">
        <f>SUM(BB7:BC7)</f>
        <v>35</v>
      </c>
      <c r="BE7" s="63">
        <f>COUNTIF(B7:BA7,"Э")</f>
        <v>4</v>
      </c>
      <c r="BF7" s="61">
        <f>COUNTIF(B7:BA7,"А")</f>
        <v>0</v>
      </c>
      <c r="BG7" s="61">
        <f>COUNTIF(B7:BA7,"У")</f>
        <v>0</v>
      </c>
      <c r="BH7" s="61">
        <f>COUNTIF(B7:BA7,"П")</f>
        <v>3</v>
      </c>
      <c r="BI7" s="61">
        <f>COUNTIF(B7:BA7,"Д")</f>
        <v>0</v>
      </c>
      <c r="BJ7" s="61">
        <f>COUNTIF(B7:BA7,"Г")</f>
        <v>0</v>
      </c>
      <c r="BK7" s="64">
        <f>COUNTIF(B7:BA7,"К")</f>
        <v>10</v>
      </c>
      <c r="BL7" s="61">
        <f>SUM(BD7:BK7)</f>
        <v>52</v>
      </c>
      <c r="BM7" s="65">
        <v>1</v>
      </c>
      <c r="BN7" s="27"/>
      <c r="BO7" s="27"/>
    </row>
    <row r="8" spans="1:67" ht="13.5" thickBot="1">
      <c r="A8" s="66">
        <v>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 t="s">
        <v>86</v>
      </c>
      <c r="T8" s="67" t="s">
        <v>89</v>
      </c>
      <c r="U8" s="67" t="s">
        <v>89</v>
      </c>
      <c r="V8" s="67" t="s">
        <v>89</v>
      </c>
      <c r="W8" s="67" t="s">
        <v>89</v>
      </c>
      <c r="X8" s="67" t="s">
        <v>92</v>
      </c>
      <c r="Y8" s="67" t="s">
        <v>92</v>
      </c>
      <c r="Z8" s="67" t="s">
        <v>91</v>
      </c>
      <c r="AA8" s="67" t="s">
        <v>91</v>
      </c>
      <c r="AB8" s="67" t="s">
        <v>90</v>
      </c>
      <c r="AC8" s="67" t="s">
        <v>90</v>
      </c>
      <c r="AD8" s="67" t="s">
        <v>90</v>
      </c>
      <c r="AE8" s="67" t="s">
        <v>90</v>
      </c>
      <c r="AF8" s="67" t="s">
        <v>90</v>
      </c>
      <c r="AG8" s="67" t="s">
        <v>90</v>
      </c>
      <c r="AH8" s="67" t="s">
        <v>90</v>
      </c>
      <c r="AI8" s="67" t="s">
        <v>90</v>
      </c>
      <c r="AJ8" s="67" t="s">
        <v>90</v>
      </c>
      <c r="AK8" s="67" t="s">
        <v>90</v>
      </c>
      <c r="AL8" s="67" t="s">
        <v>90</v>
      </c>
      <c r="AM8" s="67" t="s">
        <v>90</v>
      </c>
      <c r="AN8" s="67" t="s">
        <v>90</v>
      </c>
      <c r="AO8" s="67" t="s">
        <v>90</v>
      </c>
      <c r="AP8" s="67" t="s">
        <v>90</v>
      </c>
      <c r="AQ8" s="67" t="s">
        <v>90</v>
      </c>
      <c r="AR8" s="67" t="s">
        <v>90</v>
      </c>
      <c r="AS8" s="67" t="s">
        <v>90</v>
      </c>
      <c r="AT8" s="67" t="s">
        <v>92</v>
      </c>
      <c r="AU8" s="67" t="s">
        <v>92</v>
      </c>
      <c r="AV8" s="67" t="s">
        <v>92</v>
      </c>
      <c r="AW8" s="67" t="s">
        <v>92</v>
      </c>
      <c r="AX8" s="67" t="s">
        <v>92</v>
      </c>
      <c r="AY8" s="67" t="s">
        <v>92</v>
      </c>
      <c r="AZ8" s="67" t="s">
        <v>92</v>
      </c>
      <c r="BA8" s="68" t="s">
        <v>92</v>
      </c>
      <c r="BB8" s="61">
        <f>COUNTBLANK(B8:Y8)</f>
        <v>17</v>
      </c>
      <c r="BC8" s="62">
        <f>COUNTBLANK(Z8:BA8)</f>
        <v>0</v>
      </c>
      <c r="BD8" s="69">
        <f>SUM(BB8:BC8)</f>
        <v>17</v>
      </c>
      <c r="BE8" s="63">
        <f>COUNTIF(B8:BA8,"Э")</f>
        <v>1</v>
      </c>
      <c r="BF8" s="61">
        <f>COUNTIF(B8:BA8,"А")</f>
        <v>0</v>
      </c>
      <c r="BG8" s="61">
        <f>COUNTIF(B8:BA8,"У")</f>
        <v>0</v>
      </c>
      <c r="BH8" s="61">
        <f>COUNTIF(B8:BA8,"П")</f>
        <v>4</v>
      </c>
      <c r="BI8" s="61">
        <f>COUNTIF(B8:BA8,"Д")</f>
        <v>18</v>
      </c>
      <c r="BJ8" s="61">
        <f>COUNTIF(B8:BA8,"Г")</f>
        <v>2</v>
      </c>
      <c r="BK8" s="64">
        <f>COUNTIF(B8:BA8,"К")</f>
        <v>10</v>
      </c>
      <c r="BL8" s="61">
        <f>SUM(BD8:BK8)</f>
        <v>52</v>
      </c>
      <c r="BM8" s="70">
        <v>2</v>
      </c>
      <c r="BN8" s="27"/>
      <c r="BO8" s="27"/>
    </row>
    <row r="9" spans="1:67" ht="13.5" thickBo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2"/>
      <c r="BB9" s="73">
        <f aca="true" t="shared" si="0" ref="BB9:BL9">SUM(BB7:BB8)</f>
        <v>35</v>
      </c>
      <c r="BC9" s="74">
        <f t="shared" si="0"/>
        <v>17</v>
      </c>
      <c r="BD9" s="74">
        <f t="shared" si="0"/>
        <v>52</v>
      </c>
      <c r="BE9" s="74">
        <f t="shared" si="0"/>
        <v>5</v>
      </c>
      <c r="BF9" s="74">
        <f t="shared" si="0"/>
        <v>0</v>
      </c>
      <c r="BG9" s="74">
        <f t="shared" si="0"/>
        <v>0</v>
      </c>
      <c r="BH9" s="74">
        <f t="shared" si="0"/>
        <v>7</v>
      </c>
      <c r="BI9" s="74">
        <f t="shared" si="0"/>
        <v>18</v>
      </c>
      <c r="BJ9" s="74">
        <f t="shared" si="0"/>
        <v>2</v>
      </c>
      <c r="BK9" s="74">
        <f t="shared" si="0"/>
        <v>20</v>
      </c>
      <c r="BL9" s="74">
        <f t="shared" si="0"/>
        <v>104</v>
      </c>
      <c r="BM9" s="75"/>
      <c r="BN9" s="27"/>
      <c r="BO9" s="27"/>
    </row>
    <row r="10" spans="1:66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76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27"/>
      <c r="BN10" s="27"/>
    </row>
    <row r="11" spans="2:49" ht="12.75">
      <c r="B11" s="21" t="s">
        <v>94</v>
      </c>
      <c r="H11" s="78"/>
      <c r="I11" s="27" t="s">
        <v>95</v>
      </c>
      <c r="J11" s="21" t="s">
        <v>96</v>
      </c>
      <c r="W11" s="79" t="s">
        <v>86</v>
      </c>
      <c r="X11" s="27" t="s">
        <v>95</v>
      </c>
      <c r="Y11" s="21" t="s">
        <v>74</v>
      </c>
      <c r="AJ11" s="67" t="s">
        <v>88</v>
      </c>
      <c r="AK11" s="27" t="s">
        <v>95</v>
      </c>
      <c r="AL11" s="21" t="s">
        <v>76</v>
      </c>
      <c r="AU11" s="67" t="s">
        <v>89</v>
      </c>
      <c r="AV11" s="27" t="s">
        <v>95</v>
      </c>
      <c r="AW11" s="21" t="s">
        <v>97</v>
      </c>
    </row>
    <row r="12" ht="12.75">
      <c r="AJ12" s="27"/>
    </row>
    <row r="13" spans="8:49" ht="12.75">
      <c r="H13" s="67" t="s">
        <v>90</v>
      </c>
      <c r="I13" s="27" t="s">
        <v>95</v>
      </c>
      <c r="J13" s="21" t="s">
        <v>78</v>
      </c>
      <c r="W13" s="67" t="s">
        <v>91</v>
      </c>
      <c r="X13" s="27" t="s">
        <v>95</v>
      </c>
      <c r="Y13" s="21" t="s">
        <v>98</v>
      </c>
      <c r="AJ13" s="80" t="s">
        <v>92</v>
      </c>
      <c r="AK13" s="27" t="s">
        <v>95</v>
      </c>
      <c r="AL13" s="21" t="s">
        <v>80</v>
      </c>
      <c r="AU13" s="67" t="s">
        <v>87</v>
      </c>
      <c r="AV13" s="27" t="s">
        <v>95</v>
      </c>
      <c r="AW13" s="21" t="s">
        <v>99</v>
      </c>
    </row>
    <row r="14" ht="12.75">
      <c r="AW14" s="21" t="s">
        <v>100</v>
      </c>
    </row>
    <row r="15" spans="8:10" ht="12.75">
      <c r="H15" s="67" t="s">
        <v>101</v>
      </c>
      <c r="I15" s="27" t="s">
        <v>95</v>
      </c>
      <c r="J15" s="21" t="s">
        <v>102</v>
      </c>
    </row>
    <row r="17" spans="63:65" ht="12.75">
      <c r="BK17"/>
      <c r="BL17"/>
      <c r="BM17"/>
    </row>
    <row r="18" spans="63:65" ht="12.75">
      <c r="BK18"/>
      <c r="BL18"/>
      <c r="BM18"/>
    </row>
    <row r="19" spans="63:65" ht="12.75">
      <c r="BK19"/>
      <c r="BL19"/>
      <c r="BM19"/>
    </row>
  </sheetData>
  <mergeCells count="15">
    <mergeCell ref="BB4:BL4"/>
    <mergeCell ref="BM4:BM5"/>
    <mergeCell ref="BB5:BD5"/>
    <mergeCell ref="AK4:AN4"/>
    <mergeCell ref="AO4:AS4"/>
    <mergeCell ref="AT4:AW4"/>
    <mergeCell ref="AX4:BA4"/>
    <mergeCell ref="T4:W4"/>
    <mergeCell ref="X4:AA4"/>
    <mergeCell ref="AB4:AF4"/>
    <mergeCell ref="AG4:AJ4"/>
    <mergeCell ref="B4:F4"/>
    <mergeCell ref="G4:J4"/>
    <mergeCell ref="K4:N4"/>
    <mergeCell ref="O4:S4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4"/>
  <sheetViews>
    <sheetView tabSelected="1" workbookViewId="0" topLeftCell="A1">
      <selection activeCell="AB44" sqref="AB44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4" width="5.57421875" style="0" customWidth="1"/>
    <col min="5" max="5" width="5.28125" style="0" customWidth="1"/>
    <col min="6" max="6" width="5.00390625" style="0" customWidth="1"/>
    <col min="7" max="7" width="3.140625" style="0" customWidth="1"/>
    <col min="8" max="8" width="3.421875" style="0" customWidth="1"/>
    <col min="9" max="9" width="4.421875" style="0" customWidth="1"/>
    <col min="10" max="10" width="2.8515625" style="0" customWidth="1"/>
    <col min="11" max="11" width="3.140625" style="0" customWidth="1"/>
    <col min="12" max="12" width="4.00390625" style="0" customWidth="1"/>
    <col min="13" max="13" width="4.421875" style="0" customWidth="1"/>
    <col min="14" max="14" width="3.140625" style="0" customWidth="1"/>
    <col min="15" max="15" width="3.7109375" style="0" customWidth="1"/>
    <col min="16" max="16" width="3.8515625" style="0" customWidth="1"/>
    <col min="17" max="17" width="4.57421875" style="0" customWidth="1"/>
    <col min="18" max="18" width="3.140625" style="0" customWidth="1"/>
    <col min="19" max="19" width="3.28125" style="0" customWidth="1"/>
    <col min="20" max="21" width="4.140625" style="0" customWidth="1"/>
    <col min="22" max="23" width="3.140625" style="0" customWidth="1"/>
    <col min="24" max="24" width="4.421875" style="0" customWidth="1"/>
    <col min="25" max="27" width="3.140625" style="0" customWidth="1"/>
    <col min="28" max="28" width="1.8515625" style="0" customWidth="1"/>
    <col min="29" max="31" width="3.140625" style="0" customWidth="1"/>
    <col min="32" max="32" width="1.8515625" style="0" customWidth="1"/>
    <col min="33" max="35" width="3.140625" style="0" customWidth="1"/>
    <col min="36" max="36" width="11.8515625" style="0" customWidth="1"/>
    <col min="37" max="42" width="3.7109375" style="0" customWidth="1"/>
  </cols>
  <sheetData>
    <row r="2" ht="18">
      <c r="E2" s="30" t="s">
        <v>103</v>
      </c>
    </row>
    <row r="3" spans="1:36" ht="13.5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</row>
    <row r="4" spans="1:36" ht="13.5" customHeight="1" thickBot="1">
      <c r="A4" s="352" t="s">
        <v>82</v>
      </c>
      <c r="B4" s="355" t="s">
        <v>104</v>
      </c>
      <c r="C4" s="358" t="s">
        <v>105</v>
      </c>
      <c r="D4" s="359"/>
      <c r="E4" s="359"/>
      <c r="F4" s="360"/>
      <c r="G4" s="361" t="s">
        <v>106</v>
      </c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29" t="s">
        <v>107</v>
      </c>
      <c r="X4" s="329"/>
      <c r="Y4" s="329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</row>
    <row r="5" spans="1:25" ht="13.5" thickBot="1">
      <c r="A5" s="353"/>
      <c r="B5" s="356"/>
      <c r="C5" s="332" t="s">
        <v>108</v>
      </c>
      <c r="D5" s="364" t="s">
        <v>109</v>
      </c>
      <c r="E5" s="365"/>
      <c r="F5" s="366"/>
      <c r="G5" s="361" t="s">
        <v>110</v>
      </c>
      <c r="H5" s="361"/>
      <c r="I5" s="361"/>
      <c r="J5" s="361"/>
      <c r="K5" s="361"/>
      <c r="L5" s="361"/>
      <c r="M5" s="361"/>
      <c r="N5" s="361"/>
      <c r="O5" s="361" t="s">
        <v>111</v>
      </c>
      <c r="P5" s="361"/>
      <c r="Q5" s="361"/>
      <c r="R5" s="361"/>
      <c r="S5" s="361"/>
      <c r="T5" s="361"/>
      <c r="U5" s="361"/>
      <c r="V5" s="361"/>
      <c r="W5" s="330"/>
      <c r="X5" s="330"/>
      <c r="Y5" s="330"/>
    </row>
    <row r="6" spans="1:25" ht="20.25" customHeight="1">
      <c r="A6" s="353"/>
      <c r="B6" s="356"/>
      <c r="C6" s="362"/>
      <c r="D6" s="367"/>
      <c r="E6" s="368"/>
      <c r="F6" s="369"/>
      <c r="G6" s="86" t="s">
        <v>112</v>
      </c>
      <c r="H6" s="87"/>
      <c r="I6" s="370">
        <v>18</v>
      </c>
      <c r="J6" s="371"/>
      <c r="K6" s="86" t="s">
        <v>113</v>
      </c>
      <c r="L6" s="87"/>
      <c r="M6" s="370">
        <v>17</v>
      </c>
      <c r="N6" s="371"/>
      <c r="O6" s="86" t="s">
        <v>114</v>
      </c>
      <c r="P6" s="87"/>
      <c r="Q6" s="370">
        <v>17</v>
      </c>
      <c r="R6" s="371"/>
      <c r="S6" s="86" t="s">
        <v>115</v>
      </c>
      <c r="T6" s="87"/>
      <c r="U6" s="370"/>
      <c r="V6" s="371"/>
      <c r="W6" s="331"/>
      <c r="X6" s="331"/>
      <c r="Y6" s="331"/>
    </row>
    <row r="7" spans="1:25" ht="12.75" customHeight="1">
      <c r="A7" s="353"/>
      <c r="B7" s="356"/>
      <c r="C7" s="362"/>
      <c r="D7" s="327" t="s">
        <v>81</v>
      </c>
      <c r="E7" s="333" t="s">
        <v>116</v>
      </c>
      <c r="F7" s="335" t="s">
        <v>117</v>
      </c>
      <c r="G7" s="327" t="s">
        <v>118</v>
      </c>
      <c r="H7" s="333" t="s">
        <v>119</v>
      </c>
      <c r="I7" s="333" t="s">
        <v>120</v>
      </c>
      <c r="J7" s="335" t="s">
        <v>108</v>
      </c>
      <c r="K7" s="327" t="s">
        <v>118</v>
      </c>
      <c r="L7" s="333" t="s">
        <v>119</v>
      </c>
      <c r="M7" s="333" t="s">
        <v>120</v>
      </c>
      <c r="N7" s="335" t="s">
        <v>108</v>
      </c>
      <c r="O7" s="327" t="s">
        <v>118</v>
      </c>
      <c r="P7" s="333" t="s">
        <v>119</v>
      </c>
      <c r="Q7" s="333" t="s">
        <v>120</v>
      </c>
      <c r="R7" s="335" t="s">
        <v>108</v>
      </c>
      <c r="S7" s="327" t="s">
        <v>118</v>
      </c>
      <c r="T7" s="333" t="s">
        <v>119</v>
      </c>
      <c r="U7" s="333" t="s">
        <v>120</v>
      </c>
      <c r="V7" s="335" t="s">
        <v>108</v>
      </c>
      <c r="W7" s="372" t="s">
        <v>121</v>
      </c>
      <c r="X7" s="374" t="s">
        <v>122</v>
      </c>
      <c r="Y7" s="376" t="s">
        <v>123</v>
      </c>
    </row>
    <row r="8" spans="1:25" ht="60.75" customHeight="1" thickBot="1">
      <c r="A8" s="354"/>
      <c r="B8" s="357"/>
      <c r="C8" s="363"/>
      <c r="D8" s="328"/>
      <c r="E8" s="334"/>
      <c r="F8" s="326"/>
      <c r="G8" s="328"/>
      <c r="H8" s="334"/>
      <c r="I8" s="334"/>
      <c r="J8" s="326"/>
      <c r="K8" s="328"/>
      <c r="L8" s="334"/>
      <c r="M8" s="334"/>
      <c r="N8" s="326"/>
      <c r="O8" s="328"/>
      <c r="P8" s="334"/>
      <c r="Q8" s="334"/>
      <c r="R8" s="326"/>
      <c r="S8" s="328"/>
      <c r="T8" s="334"/>
      <c r="U8" s="334"/>
      <c r="V8" s="326"/>
      <c r="W8" s="373"/>
      <c r="X8" s="375"/>
      <c r="Y8" s="377"/>
    </row>
    <row r="9" spans="1:25" ht="13.5" thickBot="1">
      <c r="A9" s="88" t="s">
        <v>124</v>
      </c>
      <c r="B9" s="89"/>
      <c r="C9" s="90"/>
      <c r="D9" s="90"/>
      <c r="E9" s="91"/>
      <c r="F9" s="90"/>
      <c r="G9" s="92"/>
      <c r="H9" s="93" t="s">
        <v>81</v>
      </c>
      <c r="I9" s="94">
        <v>20</v>
      </c>
      <c r="J9" s="94"/>
      <c r="K9" s="95" t="s">
        <v>125</v>
      </c>
      <c r="L9" s="96"/>
      <c r="M9" s="91"/>
      <c r="N9" s="91"/>
      <c r="O9" s="96"/>
      <c r="P9" s="378">
        <v>720</v>
      </c>
      <c r="Q9" s="378"/>
      <c r="R9" s="92" t="s">
        <v>126</v>
      </c>
      <c r="S9" s="96"/>
      <c r="T9" s="90"/>
      <c r="U9" s="90"/>
      <c r="V9" s="90"/>
      <c r="W9" s="97"/>
      <c r="X9" s="97"/>
      <c r="Y9" s="98"/>
    </row>
    <row r="10" spans="1:25" ht="13.5" thickBot="1">
      <c r="A10" s="99" t="s">
        <v>127</v>
      </c>
      <c r="B10" s="100"/>
      <c r="C10" s="101" t="s">
        <v>203</v>
      </c>
      <c r="D10" s="102"/>
      <c r="E10" s="103" t="s">
        <v>81</v>
      </c>
      <c r="F10" s="104">
        <v>9</v>
      </c>
      <c r="G10" s="105" t="s">
        <v>125</v>
      </c>
      <c r="H10" s="104"/>
      <c r="I10" s="104"/>
      <c r="J10" s="104"/>
      <c r="K10" s="106"/>
      <c r="L10" s="379">
        <f>SUM(D11:D14)</f>
        <v>324</v>
      </c>
      <c r="M10" s="379"/>
      <c r="N10" s="105" t="s">
        <v>126</v>
      </c>
      <c r="O10" s="104"/>
      <c r="P10" s="104"/>
      <c r="Q10" s="104"/>
      <c r="R10" s="104"/>
      <c r="S10" s="104"/>
      <c r="T10" s="104"/>
      <c r="U10" s="104"/>
      <c r="V10" s="104"/>
      <c r="W10" s="107">
        <f>COUNT(W11:W14)</f>
        <v>1</v>
      </c>
      <c r="X10" s="107">
        <f>COUNT(X11:X14)</f>
        <v>3</v>
      </c>
      <c r="Y10" s="108">
        <f>COUNT(Y11:Y14)</f>
        <v>0</v>
      </c>
    </row>
    <row r="11" spans="1:25" ht="33" customHeight="1">
      <c r="A11" s="109" t="s">
        <v>128</v>
      </c>
      <c r="B11" s="110" t="s">
        <v>187</v>
      </c>
      <c r="C11" s="111">
        <v>2</v>
      </c>
      <c r="D11" s="112">
        <v>72</v>
      </c>
      <c r="E11" s="113">
        <v>28</v>
      </c>
      <c r="F11" s="114">
        <v>44</v>
      </c>
      <c r="G11" s="115">
        <v>8</v>
      </c>
      <c r="H11" s="116"/>
      <c r="I11" s="117">
        <v>20</v>
      </c>
      <c r="J11" s="118">
        <v>2</v>
      </c>
      <c r="K11" s="119"/>
      <c r="L11" s="116"/>
      <c r="M11" s="117"/>
      <c r="N11" s="118"/>
      <c r="O11" s="115"/>
      <c r="P11" s="116"/>
      <c r="Q11" s="117"/>
      <c r="R11" s="118"/>
      <c r="S11" s="115"/>
      <c r="T11" s="116"/>
      <c r="U11" s="117"/>
      <c r="V11" s="118"/>
      <c r="W11" s="120"/>
      <c r="X11" s="121">
        <v>1</v>
      </c>
      <c r="Y11" s="122"/>
    </row>
    <row r="12" spans="1:25" ht="25.5" customHeight="1">
      <c r="A12" s="109" t="s">
        <v>129</v>
      </c>
      <c r="B12" s="152" t="s">
        <v>188</v>
      </c>
      <c r="C12" s="123">
        <v>3</v>
      </c>
      <c r="D12" s="124">
        <v>108</v>
      </c>
      <c r="E12" s="113">
        <v>32</v>
      </c>
      <c r="F12" s="125">
        <v>76</v>
      </c>
      <c r="G12" s="126">
        <v>10</v>
      </c>
      <c r="H12" s="127"/>
      <c r="I12" s="127">
        <v>22</v>
      </c>
      <c r="J12" s="128">
        <v>3</v>
      </c>
      <c r="K12" s="126"/>
      <c r="L12" s="127"/>
      <c r="M12" s="127"/>
      <c r="N12" s="128"/>
      <c r="O12" s="126"/>
      <c r="P12" s="127"/>
      <c r="Q12" s="127"/>
      <c r="R12" s="128"/>
      <c r="S12" s="126"/>
      <c r="T12" s="127"/>
      <c r="U12" s="127"/>
      <c r="V12" s="128"/>
      <c r="W12" s="129">
        <v>1</v>
      </c>
      <c r="X12" s="130"/>
      <c r="Y12" s="125"/>
    </row>
    <row r="13" spans="1:25" ht="25.5" customHeight="1">
      <c r="A13" s="109" t="s">
        <v>208</v>
      </c>
      <c r="B13" s="152" t="s">
        <v>190</v>
      </c>
      <c r="C13" s="123">
        <v>2</v>
      </c>
      <c r="D13" s="124">
        <v>72</v>
      </c>
      <c r="E13" s="113">
        <v>28</v>
      </c>
      <c r="F13" s="125">
        <v>44</v>
      </c>
      <c r="G13" s="126"/>
      <c r="H13" s="127"/>
      <c r="I13" s="127"/>
      <c r="J13" s="128"/>
      <c r="K13" s="126">
        <v>8</v>
      </c>
      <c r="L13" s="127"/>
      <c r="M13" s="127">
        <v>20</v>
      </c>
      <c r="N13" s="128">
        <v>2</v>
      </c>
      <c r="O13" s="126"/>
      <c r="P13" s="127"/>
      <c r="Q13" s="127"/>
      <c r="R13" s="128"/>
      <c r="S13" s="126"/>
      <c r="T13" s="127"/>
      <c r="U13" s="127"/>
      <c r="V13" s="128"/>
      <c r="W13" s="129"/>
      <c r="X13" s="130">
        <v>2</v>
      </c>
      <c r="Y13" s="125"/>
    </row>
    <row r="14" spans="1:25" ht="35.25" customHeight="1" thickBot="1">
      <c r="A14" s="109" t="s">
        <v>207</v>
      </c>
      <c r="B14" s="131" t="s">
        <v>189</v>
      </c>
      <c r="C14" s="123">
        <v>2</v>
      </c>
      <c r="D14" s="124">
        <v>72</v>
      </c>
      <c r="E14" s="113">
        <v>28</v>
      </c>
      <c r="F14" s="125">
        <v>44</v>
      </c>
      <c r="G14" s="126"/>
      <c r="H14" s="127"/>
      <c r="I14" s="127"/>
      <c r="J14" s="128"/>
      <c r="K14" s="126"/>
      <c r="L14" s="127"/>
      <c r="M14" s="127"/>
      <c r="N14" s="128"/>
      <c r="O14" s="126">
        <v>8</v>
      </c>
      <c r="P14" s="127"/>
      <c r="Q14" s="127">
        <v>20</v>
      </c>
      <c r="R14" s="128">
        <v>2</v>
      </c>
      <c r="S14" s="126"/>
      <c r="T14" s="127"/>
      <c r="U14" s="127"/>
      <c r="V14" s="128"/>
      <c r="W14" s="129"/>
      <c r="X14" s="130">
        <v>3</v>
      </c>
      <c r="Y14" s="125"/>
    </row>
    <row r="15" spans="1:25" ht="13.5" thickBot="1">
      <c r="A15" s="132" t="s">
        <v>130</v>
      </c>
      <c r="B15" s="133"/>
      <c r="C15" s="134" t="s">
        <v>204</v>
      </c>
      <c r="D15" s="135"/>
      <c r="E15" s="136" t="s">
        <v>81</v>
      </c>
      <c r="F15" s="137">
        <v>11</v>
      </c>
      <c r="G15" s="138" t="s">
        <v>125</v>
      </c>
      <c r="H15" s="139"/>
      <c r="I15" s="139"/>
      <c r="J15" s="139"/>
      <c r="K15" s="140"/>
      <c r="L15" s="380">
        <v>396</v>
      </c>
      <c r="M15" s="380"/>
      <c r="N15" s="138" t="s">
        <v>126</v>
      </c>
      <c r="O15" s="139"/>
      <c r="P15" s="139"/>
      <c r="Q15" s="139"/>
      <c r="R15" s="139"/>
      <c r="S15" s="139"/>
      <c r="T15" s="139"/>
      <c r="U15" s="139"/>
      <c r="V15" s="139"/>
      <c r="W15" s="141">
        <f>COUNT(W16:W17)</f>
        <v>1</v>
      </c>
      <c r="X15" s="142">
        <v>1</v>
      </c>
      <c r="Y15" s="143">
        <f>COUNT(Y16:Y17)</f>
        <v>0</v>
      </c>
    </row>
    <row r="16" spans="1:25" ht="24" customHeight="1">
      <c r="A16" s="109" t="s">
        <v>131</v>
      </c>
      <c r="B16" s="144" t="s">
        <v>209</v>
      </c>
      <c r="C16" s="111">
        <v>3</v>
      </c>
      <c r="D16" s="145">
        <f>SUM(E16:F16)</f>
        <v>108</v>
      </c>
      <c r="E16" s="146">
        <v>42</v>
      </c>
      <c r="F16" s="122">
        <v>66</v>
      </c>
      <c r="G16" s="119"/>
      <c r="H16" s="117"/>
      <c r="I16" s="117"/>
      <c r="J16" s="118"/>
      <c r="K16" s="147">
        <v>10</v>
      </c>
      <c r="L16" s="117"/>
      <c r="M16" s="117">
        <v>32</v>
      </c>
      <c r="N16" s="118">
        <v>3</v>
      </c>
      <c r="O16" s="147"/>
      <c r="P16" s="117"/>
      <c r="Q16" s="117"/>
      <c r="R16" s="118"/>
      <c r="S16" s="147"/>
      <c r="T16" s="117"/>
      <c r="U16" s="117"/>
      <c r="V16" s="118"/>
      <c r="W16" s="148"/>
      <c r="X16" s="121">
        <v>2</v>
      </c>
      <c r="Y16" s="122"/>
    </row>
    <row r="17" spans="1:25" ht="21.75" customHeight="1" thickBot="1">
      <c r="A17" s="109" t="s">
        <v>132</v>
      </c>
      <c r="B17" s="149" t="s">
        <v>191</v>
      </c>
      <c r="C17" s="123">
        <v>4</v>
      </c>
      <c r="D17" s="150">
        <v>144</v>
      </c>
      <c r="E17" s="146">
        <v>58</v>
      </c>
      <c r="F17" s="125">
        <v>86</v>
      </c>
      <c r="G17" s="126"/>
      <c r="H17" s="127"/>
      <c r="I17" s="127"/>
      <c r="J17" s="128"/>
      <c r="K17" s="151">
        <v>18</v>
      </c>
      <c r="L17" s="127"/>
      <c r="M17" s="127">
        <v>40</v>
      </c>
      <c r="N17" s="128">
        <v>4</v>
      </c>
      <c r="O17" s="151"/>
      <c r="P17" s="127"/>
      <c r="Q17" s="127"/>
      <c r="R17" s="128"/>
      <c r="S17" s="151"/>
      <c r="T17" s="127"/>
      <c r="U17" s="127"/>
      <c r="V17" s="128"/>
      <c r="W17" s="129">
        <v>2</v>
      </c>
      <c r="X17" s="130"/>
      <c r="Y17" s="125"/>
    </row>
    <row r="18" spans="1:25" ht="23.25" customHeight="1" thickBot="1">
      <c r="A18" s="381" t="s">
        <v>133</v>
      </c>
      <c r="B18" s="382"/>
      <c r="C18" s="153"/>
      <c r="D18" s="154" t="s">
        <v>81</v>
      </c>
      <c r="E18" s="155">
        <v>4</v>
      </c>
      <c r="F18" s="156" t="s">
        <v>125</v>
      </c>
      <c r="G18" s="153"/>
      <c r="H18" s="153"/>
      <c r="I18" s="153"/>
      <c r="J18" s="153"/>
      <c r="K18" s="383">
        <v>144</v>
      </c>
      <c r="L18" s="383"/>
      <c r="M18" s="156" t="s">
        <v>126</v>
      </c>
      <c r="N18" s="153"/>
      <c r="O18" s="153"/>
      <c r="P18" s="153"/>
      <c r="Q18" s="153"/>
      <c r="R18" s="153"/>
      <c r="S18" s="153"/>
      <c r="T18" s="153"/>
      <c r="U18" s="153"/>
      <c r="V18" s="153"/>
      <c r="W18" s="157">
        <v>0</v>
      </c>
      <c r="X18" s="158">
        <v>2</v>
      </c>
      <c r="Y18" s="159">
        <f>COUNT(Y19:Y22)</f>
        <v>0</v>
      </c>
    </row>
    <row r="19" spans="1:25" ht="22.5">
      <c r="A19" s="109" t="s">
        <v>134</v>
      </c>
      <c r="B19" s="160" t="s">
        <v>221</v>
      </c>
      <c r="C19" s="161">
        <v>2</v>
      </c>
      <c r="D19" s="162">
        <v>72</v>
      </c>
      <c r="E19" s="163">
        <f>K19+M19</f>
        <v>30</v>
      </c>
      <c r="F19" s="164">
        <f>D19-E19</f>
        <v>42</v>
      </c>
      <c r="G19" s="165"/>
      <c r="H19" s="166"/>
      <c r="I19" s="167"/>
      <c r="J19" s="168"/>
      <c r="K19" s="169">
        <v>10</v>
      </c>
      <c r="L19" s="167"/>
      <c r="M19" s="167">
        <v>20</v>
      </c>
      <c r="N19" s="168">
        <v>2</v>
      </c>
      <c r="O19" s="170"/>
      <c r="P19" s="171"/>
      <c r="Q19" s="171"/>
      <c r="R19" s="172"/>
      <c r="S19" s="165"/>
      <c r="T19" s="166"/>
      <c r="U19" s="167"/>
      <c r="V19" s="168"/>
      <c r="W19" s="165"/>
      <c r="X19" s="166">
        <v>2</v>
      </c>
      <c r="Y19" s="164"/>
    </row>
    <row r="20" spans="1:25" ht="22.5">
      <c r="A20" s="109"/>
      <c r="B20" s="160" t="s">
        <v>206</v>
      </c>
      <c r="C20" s="161">
        <v>2</v>
      </c>
      <c r="D20" s="162">
        <v>72</v>
      </c>
      <c r="E20" s="163">
        <v>30</v>
      </c>
      <c r="F20" s="164">
        <f>D20-E20</f>
        <v>42</v>
      </c>
      <c r="G20" s="170"/>
      <c r="H20" s="171"/>
      <c r="I20" s="171"/>
      <c r="J20" s="172"/>
      <c r="K20" s="170">
        <v>10</v>
      </c>
      <c r="L20" s="171"/>
      <c r="M20" s="171">
        <v>20</v>
      </c>
      <c r="N20" s="172">
        <v>2</v>
      </c>
      <c r="O20" s="170"/>
      <c r="P20" s="171"/>
      <c r="Q20" s="171"/>
      <c r="R20" s="172"/>
      <c r="S20" s="170"/>
      <c r="T20" s="171"/>
      <c r="U20" s="171"/>
      <c r="V20" s="172"/>
      <c r="W20" s="170"/>
      <c r="X20" s="171">
        <v>2</v>
      </c>
      <c r="Y20" s="174"/>
    </row>
    <row r="21" spans="1:25" ht="22.5">
      <c r="A21" s="109" t="s">
        <v>135</v>
      </c>
      <c r="B21" s="160" t="s">
        <v>230</v>
      </c>
      <c r="C21" s="161">
        <v>2</v>
      </c>
      <c r="D21" s="162">
        <v>72</v>
      </c>
      <c r="E21" s="163">
        <v>46</v>
      </c>
      <c r="F21" s="164">
        <f>D21-E21</f>
        <v>26</v>
      </c>
      <c r="G21" s="170"/>
      <c r="H21" s="171"/>
      <c r="I21" s="171"/>
      <c r="J21" s="172"/>
      <c r="K21" s="170"/>
      <c r="L21" s="171"/>
      <c r="M21" s="171"/>
      <c r="N21" s="172"/>
      <c r="O21" s="170">
        <v>14</v>
      </c>
      <c r="P21" s="171"/>
      <c r="Q21" s="171">
        <v>32</v>
      </c>
      <c r="R21" s="172">
        <v>2</v>
      </c>
      <c r="S21" s="170"/>
      <c r="T21" s="171"/>
      <c r="U21" s="171"/>
      <c r="V21" s="172"/>
      <c r="W21" s="170"/>
      <c r="X21" s="171">
        <v>3</v>
      </c>
      <c r="Y21" s="174"/>
    </row>
    <row r="22" spans="1:25" ht="35.25" customHeight="1" thickBot="1">
      <c r="A22" s="109"/>
      <c r="B22" s="160" t="s">
        <v>210</v>
      </c>
      <c r="C22" s="161">
        <v>2</v>
      </c>
      <c r="D22" s="162">
        <v>72</v>
      </c>
      <c r="E22" s="163">
        <v>46</v>
      </c>
      <c r="F22" s="164">
        <f>D22-E22</f>
        <v>26</v>
      </c>
      <c r="G22" s="170"/>
      <c r="H22" s="171"/>
      <c r="I22" s="171"/>
      <c r="J22" s="172"/>
      <c r="K22" s="170"/>
      <c r="L22" s="171"/>
      <c r="M22" s="171"/>
      <c r="N22" s="172"/>
      <c r="O22" s="170">
        <v>14</v>
      </c>
      <c r="P22" s="171"/>
      <c r="Q22" s="171">
        <v>32</v>
      </c>
      <c r="R22" s="172">
        <v>2</v>
      </c>
      <c r="S22" s="170"/>
      <c r="T22" s="171"/>
      <c r="U22" s="171"/>
      <c r="V22" s="172"/>
      <c r="W22" s="170"/>
      <c r="X22" s="171">
        <v>3</v>
      </c>
      <c r="Y22" s="174"/>
    </row>
    <row r="23" spans="1:26" ht="13.5" thickBot="1">
      <c r="A23" s="176">
        <v>20</v>
      </c>
      <c r="B23" s="177" t="s">
        <v>136</v>
      </c>
      <c r="C23" s="178">
        <f>SUM(C11:C14,C16:C17,C19:C22)-C22-C20</f>
        <v>20</v>
      </c>
      <c r="D23" s="178">
        <f>SUM(D11:D14,D16:D17,D19:D22)-D22-D20</f>
        <v>720</v>
      </c>
      <c r="E23" s="178">
        <f>SUM(E11:E14,E16:E17,E19:E22)-E22-E20</f>
        <v>292</v>
      </c>
      <c r="F23" s="178">
        <f>SUM(F11:F14,F16:F17,F19:F22)-F22-F20</f>
        <v>428</v>
      </c>
      <c r="G23" s="178">
        <f>SUM(G11:G14,G16:G17,G19:G22)-G22</f>
        <v>18</v>
      </c>
      <c r="H23" s="178">
        <f>SUM(H11:H14,H16:H17,H19:H22)-H22</f>
        <v>0</v>
      </c>
      <c r="I23" s="178">
        <f>SUM(I11:I14,I16:I17,I19:I22)-I22</f>
        <v>42</v>
      </c>
      <c r="J23" s="178">
        <f>SUM(J11:J14,J16:J17,J19:J22)-J22</f>
        <v>5</v>
      </c>
      <c r="K23" s="178">
        <f>SUM(K11:K14,K16:K17,K19:K22)-K22-K20</f>
        <v>46</v>
      </c>
      <c r="L23" s="178">
        <f aca="true" t="shared" si="0" ref="L23:R23">SUM(L11:L14,L16:L17,L19:L22)-L22-L20</f>
        <v>0</v>
      </c>
      <c r="M23" s="178">
        <f t="shared" si="0"/>
        <v>112</v>
      </c>
      <c r="N23" s="178">
        <f t="shared" si="0"/>
        <v>11</v>
      </c>
      <c r="O23" s="178">
        <f t="shared" si="0"/>
        <v>22</v>
      </c>
      <c r="P23" s="178">
        <f t="shared" si="0"/>
        <v>0</v>
      </c>
      <c r="Q23" s="178">
        <f t="shared" si="0"/>
        <v>52</v>
      </c>
      <c r="R23" s="178">
        <f t="shared" si="0"/>
        <v>4</v>
      </c>
      <c r="S23" s="178">
        <f>SUM(S11:S14,S16:S17,S19:S22)-S22</f>
        <v>0</v>
      </c>
      <c r="T23" s="178">
        <f>SUM(T11:T14,T16:T17,T19:T22)-T22</f>
        <v>0</v>
      </c>
      <c r="U23" s="178">
        <f>SUM(U11:U14,U16:U17,U19:U22)-U22</f>
        <v>0</v>
      </c>
      <c r="V23" s="178">
        <f>SUM(V11:V14,V16:V17,V19:V22)-V22</f>
        <v>0</v>
      </c>
      <c r="W23" s="179">
        <f>SUM(W10,W15,W18)</f>
        <v>2</v>
      </c>
      <c r="X23" s="180">
        <f>SUM(X10,X15,X18)</f>
        <v>6</v>
      </c>
      <c r="Y23" s="181">
        <f>SUM(Y10,Y15,Y18)</f>
        <v>0</v>
      </c>
      <c r="Z23" s="21"/>
    </row>
    <row r="24" spans="1:26" ht="13.5" thickBot="1">
      <c r="A24" s="88" t="s">
        <v>137</v>
      </c>
      <c r="B24" s="89"/>
      <c r="C24" s="91"/>
      <c r="D24" s="91"/>
      <c r="E24" s="90"/>
      <c r="F24" s="91"/>
      <c r="G24" s="92"/>
      <c r="H24" s="93" t="s">
        <v>81</v>
      </c>
      <c r="I24" s="378">
        <v>40</v>
      </c>
      <c r="J24" s="378"/>
      <c r="K24" s="95" t="s">
        <v>125</v>
      </c>
      <c r="L24" s="96"/>
      <c r="M24" s="91"/>
      <c r="N24" s="91"/>
      <c r="O24" s="96"/>
      <c r="P24" s="378">
        <v>1440</v>
      </c>
      <c r="Q24" s="378"/>
      <c r="R24" s="92" t="s">
        <v>126</v>
      </c>
      <c r="S24" s="96"/>
      <c r="T24" s="90"/>
      <c r="U24" s="90"/>
      <c r="V24" s="90"/>
      <c r="W24" s="90"/>
      <c r="X24" s="91"/>
      <c r="Y24" s="182"/>
      <c r="Z24" s="21"/>
    </row>
    <row r="25" spans="1:26" ht="13.5" customHeight="1" thickBot="1">
      <c r="A25" s="384" t="s">
        <v>138</v>
      </c>
      <c r="B25" s="385"/>
      <c r="C25" s="101" t="s">
        <v>205</v>
      </c>
      <c r="D25" s="106"/>
      <c r="E25" s="103" t="s">
        <v>81</v>
      </c>
      <c r="F25" s="104">
        <f>SUM(C26:C29)</f>
        <v>12</v>
      </c>
      <c r="G25" s="105" t="s">
        <v>125</v>
      </c>
      <c r="H25" s="104"/>
      <c r="I25" s="104"/>
      <c r="J25" s="104"/>
      <c r="K25" s="106"/>
      <c r="L25" s="379">
        <f>SUM(D26:D29)</f>
        <v>432</v>
      </c>
      <c r="M25" s="379"/>
      <c r="N25" s="105" t="s">
        <v>126</v>
      </c>
      <c r="O25" s="104"/>
      <c r="P25" s="104"/>
      <c r="Q25" s="104"/>
      <c r="R25" s="104"/>
      <c r="S25" s="104"/>
      <c r="T25" s="104"/>
      <c r="U25" s="104"/>
      <c r="V25" s="104"/>
      <c r="W25" s="183">
        <f>COUNT(W26:W29)</f>
        <v>3</v>
      </c>
      <c r="X25" s="183">
        <f>COUNT(X26:X29)</f>
        <v>1</v>
      </c>
      <c r="Y25" s="183">
        <f>COUNT(Y26:Y29)</f>
        <v>0</v>
      </c>
      <c r="Z25" s="21"/>
    </row>
    <row r="26" spans="1:26" ht="22.5">
      <c r="A26" s="109" t="s">
        <v>139</v>
      </c>
      <c r="B26" s="110" t="s">
        <v>192</v>
      </c>
      <c r="C26" s="123">
        <v>3</v>
      </c>
      <c r="D26" s="124">
        <v>108</v>
      </c>
      <c r="E26" s="184">
        <v>44</v>
      </c>
      <c r="F26" s="114">
        <v>64</v>
      </c>
      <c r="G26" s="120">
        <v>12</v>
      </c>
      <c r="H26" s="185"/>
      <c r="I26" s="121">
        <v>32</v>
      </c>
      <c r="J26" s="186">
        <v>3</v>
      </c>
      <c r="K26" s="120"/>
      <c r="L26" s="185"/>
      <c r="M26" s="121"/>
      <c r="N26" s="186"/>
      <c r="O26" s="120"/>
      <c r="P26" s="185"/>
      <c r="Q26" s="121"/>
      <c r="R26" s="186"/>
      <c r="S26" s="120"/>
      <c r="T26" s="185"/>
      <c r="U26" s="121"/>
      <c r="V26" s="186"/>
      <c r="W26" s="148">
        <v>1</v>
      </c>
      <c r="X26" s="121"/>
      <c r="Y26" s="122"/>
      <c r="Z26" s="21"/>
    </row>
    <row r="27" spans="1:26" ht="22.5">
      <c r="A27" s="109" t="s">
        <v>140</v>
      </c>
      <c r="B27" s="152" t="s">
        <v>193</v>
      </c>
      <c r="C27" s="123">
        <v>3</v>
      </c>
      <c r="D27" s="124">
        <v>108</v>
      </c>
      <c r="E27" s="184">
        <v>44</v>
      </c>
      <c r="F27" s="114">
        <v>64</v>
      </c>
      <c r="G27" s="129"/>
      <c r="H27" s="130"/>
      <c r="I27" s="130"/>
      <c r="J27" s="187"/>
      <c r="K27" s="129"/>
      <c r="L27" s="130"/>
      <c r="M27" s="130"/>
      <c r="N27" s="187"/>
      <c r="O27" s="129">
        <v>12</v>
      </c>
      <c r="P27" s="130"/>
      <c r="Q27" s="130">
        <v>32</v>
      </c>
      <c r="R27" s="187">
        <v>3</v>
      </c>
      <c r="S27" s="129"/>
      <c r="T27" s="130"/>
      <c r="U27" s="130"/>
      <c r="V27" s="187"/>
      <c r="W27" s="129">
        <v>3</v>
      </c>
      <c r="X27" s="130"/>
      <c r="Y27" s="125"/>
      <c r="Z27" s="21"/>
    </row>
    <row r="28" spans="1:26" ht="33.75">
      <c r="A28" s="109" t="s">
        <v>141</v>
      </c>
      <c r="B28" s="152" t="s">
        <v>212</v>
      </c>
      <c r="C28" s="123">
        <v>3</v>
      </c>
      <c r="D28" s="124">
        <v>108</v>
      </c>
      <c r="E28" s="184">
        <v>44</v>
      </c>
      <c r="F28" s="114">
        <v>64</v>
      </c>
      <c r="G28" s="129">
        <v>12</v>
      </c>
      <c r="H28" s="130"/>
      <c r="I28" s="130">
        <v>32</v>
      </c>
      <c r="J28" s="187">
        <v>3</v>
      </c>
      <c r="K28" s="129"/>
      <c r="L28" s="130"/>
      <c r="M28" s="130"/>
      <c r="N28" s="187"/>
      <c r="O28" s="129"/>
      <c r="P28" s="130"/>
      <c r="Q28" s="130"/>
      <c r="R28" s="187"/>
      <c r="S28" s="129"/>
      <c r="T28" s="130"/>
      <c r="U28" s="130"/>
      <c r="V28" s="187"/>
      <c r="W28" s="129"/>
      <c r="X28" s="130">
        <v>1</v>
      </c>
      <c r="Y28" s="125"/>
      <c r="Z28" s="21"/>
    </row>
    <row r="29" spans="1:26" ht="23.25" thickBot="1">
      <c r="A29" s="109" t="s">
        <v>211</v>
      </c>
      <c r="B29" s="152" t="s">
        <v>194</v>
      </c>
      <c r="C29" s="123">
        <v>3</v>
      </c>
      <c r="D29" s="124">
        <v>108</v>
      </c>
      <c r="E29" s="184">
        <v>44</v>
      </c>
      <c r="F29" s="114">
        <v>64</v>
      </c>
      <c r="G29" s="129">
        <v>12</v>
      </c>
      <c r="H29" s="130"/>
      <c r="I29" s="130">
        <v>32</v>
      </c>
      <c r="J29" s="187">
        <v>3</v>
      </c>
      <c r="K29" s="129"/>
      <c r="L29" s="130"/>
      <c r="M29" s="130"/>
      <c r="N29" s="187"/>
      <c r="O29" s="129"/>
      <c r="P29" s="130"/>
      <c r="Q29" s="130"/>
      <c r="R29" s="187"/>
      <c r="S29" s="129"/>
      <c r="T29" s="130"/>
      <c r="U29" s="130"/>
      <c r="V29" s="187"/>
      <c r="W29" s="129">
        <v>1</v>
      </c>
      <c r="X29" s="130"/>
      <c r="Y29" s="125"/>
      <c r="Z29" s="21"/>
    </row>
    <row r="30" spans="1:26" ht="13.5" customHeight="1" thickBot="1">
      <c r="A30" s="386" t="s">
        <v>142</v>
      </c>
      <c r="B30" s="387"/>
      <c r="C30" s="188">
        <v>28</v>
      </c>
      <c r="D30" s="135"/>
      <c r="E30" s="136" t="s">
        <v>81</v>
      </c>
      <c r="F30" s="137">
        <v>18</v>
      </c>
      <c r="G30" s="138" t="s">
        <v>125</v>
      </c>
      <c r="H30" s="139"/>
      <c r="I30" s="139"/>
      <c r="J30" s="139"/>
      <c r="K30" s="189"/>
      <c r="L30" s="380">
        <v>684</v>
      </c>
      <c r="M30" s="380"/>
      <c r="N30" s="138" t="s">
        <v>126</v>
      </c>
      <c r="O30" s="139"/>
      <c r="P30" s="139"/>
      <c r="Q30" s="139"/>
      <c r="R30" s="139"/>
      <c r="S30" s="139"/>
      <c r="T30" s="139"/>
      <c r="U30" s="139"/>
      <c r="V30" s="139"/>
      <c r="W30" s="141">
        <f>COUNT(W31:W37)</f>
        <v>4</v>
      </c>
      <c r="X30" s="142">
        <f>COUNT(X31:X37)</f>
        <v>3</v>
      </c>
      <c r="Y30" s="143">
        <f>COUNT(Y31:Y37)</f>
        <v>0</v>
      </c>
      <c r="Z30" s="21"/>
    </row>
    <row r="31" spans="1:26" ht="12.75">
      <c r="A31" s="109" t="s">
        <v>143</v>
      </c>
      <c r="B31" s="190" t="s">
        <v>218</v>
      </c>
      <c r="C31" s="191">
        <v>2</v>
      </c>
      <c r="D31" s="150">
        <v>72</v>
      </c>
      <c r="E31" s="192">
        <v>32</v>
      </c>
      <c r="F31" s="243">
        <f>D31-E31</f>
        <v>40</v>
      </c>
      <c r="G31" s="194">
        <v>10</v>
      </c>
      <c r="H31" s="195"/>
      <c r="I31" s="195">
        <v>22</v>
      </c>
      <c r="J31" s="196">
        <v>2</v>
      </c>
      <c r="K31" s="194"/>
      <c r="L31" s="195"/>
      <c r="M31" s="195"/>
      <c r="N31" s="196"/>
      <c r="O31" s="194"/>
      <c r="P31" s="195"/>
      <c r="Q31" s="195"/>
      <c r="R31" s="196"/>
      <c r="S31" s="194"/>
      <c r="T31" s="195"/>
      <c r="U31" s="195"/>
      <c r="V31" s="196"/>
      <c r="W31" s="197"/>
      <c r="X31" s="198">
        <v>1</v>
      </c>
      <c r="Y31" s="199"/>
      <c r="Z31" s="21"/>
    </row>
    <row r="32" spans="1:26" ht="12.75">
      <c r="A32" s="109" t="s">
        <v>144</v>
      </c>
      <c r="B32" s="160" t="s">
        <v>219</v>
      </c>
      <c r="C32" s="191">
        <v>2</v>
      </c>
      <c r="D32" s="150">
        <v>72</v>
      </c>
      <c r="E32" s="192">
        <v>32</v>
      </c>
      <c r="F32" s="199">
        <f>D32-E32</f>
        <v>40</v>
      </c>
      <c r="G32" s="165">
        <v>10</v>
      </c>
      <c r="H32" s="166"/>
      <c r="I32" s="166">
        <v>22</v>
      </c>
      <c r="J32" s="175">
        <v>2</v>
      </c>
      <c r="K32" s="165"/>
      <c r="L32" s="166"/>
      <c r="M32" s="166"/>
      <c r="N32" s="175"/>
      <c r="O32" s="165"/>
      <c r="P32" s="166"/>
      <c r="Q32" s="166"/>
      <c r="R32" s="175"/>
      <c r="S32" s="165"/>
      <c r="T32" s="166"/>
      <c r="U32" s="166"/>
      <c r="V32" s="175"/>
      <c r="W32" s="201"/>
      <c r="X32" s="202">
        <v>1</v>
      </c>
      <c r="Y32" s="164"/>
      <c r="Z32" s="21"/>
    </row>
    <row r="33" spans="1:26" ht="12.75" customHeight="1">
      <c r="A33" s="109" t="s">
        <v>145</v>
      </c>
      <c r="B33" s="160" t="s">
        <v>195</v>
      </c>
      <c r="C33" s="191">
        <v>3</v>
      </c>
      <c r="D33" s="150">
        <v>108</v>
      </c>
      <c r="E33" s="192">
        <v>32</v>
      </c>
      <c r="F33" s="164">
        <v>76</v>
      </c>
      <c r="G33" s="203">
        <v>10</v>
      </c>
      <c r="H33" s="204"/>
      <c r="I33" s="204">
        <v>22</v>
      </c>
      <c r="J33" s="205">
        <v>3</v>
      </c>
      <c r="K33" s="203"/>
      <c r="L33" s="204"/>
      <c r="M33" s="204"/>
      <c r="N33" s="205"/>
      <c r="O33" s="203"/>
      <c r="P33" s="204"/>
      <c r="Q33" s="204"/>
      <c r="R33" s="205"/>
      <c r="S33" s="203"/>
      <c r="T33" s="204"/>
      <c r="U33" s="204"/>
      <c r="V33" s="205"/>
      <c r="W33" s="206">
        <v>1</v>
      </c>
      <c r="X33" s="207"/>
      <c r="Y33" s="200"/>
      <c r="Z33" s="21"/>
    </row>
    <row r="34" spans="1:26" ht="15" customHeight="1">
      <c r="A34" s="208" t="s">
        <v>146</v>
      </c>
      <c r="B34" s="131" t="s">
        <v>196</v>
      </c>
      <c r="C34" s="191">
        <v>3</v>
      </c>
      <c r="D34" s="150">
        <v>108</v>
      </c>
      <c r="E34" s="192">
        <v>44</v>
      </c>
      <c r="F34" s="164">
        <v>64</v>
      </c>
      <c r="G34" s="203"/>
      <c r="H34" s="204"/>
      <c r="I34" s="204"/>
      <c r="J34" s="205"/>
      <c r="K34" s="203">
        <v>12</v>
      </c>
      <c r="L34" s="204"/>
      <c r="M34" s="204">
        <v>32</v>
      </c>
      <c r="N34" s="205">
        <v>3</v>
      </c>
      <c r="O34" s="203"/>
      <c r="P34" s="204"/>
      <c r="Q34" s="204"/>
      <c r="R34" s="205"/>
      <c r="S34" s="203"/>
      <c r="T34" s="204"/>
      <c r="U34" s="204"/>
      <c r="V34" s="205"/>
      <c r="W34" s="206">
        <v>2</v>
      </c>
      <c r="X34" s="207"/>
      <c r="Y34" s="200"/>
      <c r="Z34" s="21"/>
    </row>
    <row r="35" spans="1:26" ht="21" customHeight="1">
      <c r="A35" s="208" t="s">
        <v>147</v>
      </c>
      <c r="B35" s="131" t="s">
        <v>228</v>
      </c>
      <c r="C35" s="191">
        <v>3</v>
      </c>
      <c r="D35" s="150">
        <v>108</v>
      </c>
      <c r="E35" s="192">
        <v>44</v>
      </c>
      <c r="F35" s="164">
        <v>64</v>
      </c>
      <c r="G35" s="203"/>
      <c r="H35" s="204"/>
      <c r="I35" s="204"/>
      <c r="J35" s="205"/>
      <c r="K35" s="203">
        <v>12</v>
      </c>
      <c r="L35" s="204"/>
      <c r="M35" s="204">
        <v>32</v>
      </c>
      <c r="N35" s="205">
        <v>3</v>
      </c>
      <c r="O35" s="203"/>
      <c r="P35" s="204"/>
      <c r="Q35" s="204"/>
      <c r="R35" s="205"/>
      <c r="S35" s="203"/>
      <c r="T35" s="204"/>
      <c r="U35" s="204"/>
      <c r="V35" s="205"/>
      <c r="W35" s="206">
        <v>2</v>
      </c>
      <c r="X35" s="207"/>
      <c r="Y35" s="200"/>
      <c r="Z35" s="21"/>
    </row>
    <row r="36" spans="1:26" ht="21" customHeight="1">
      <c r="A36" s="208" t="s">
        <v>213</v>
      </c>
      <c r="B36" s="131" t="s">
        <v>229</v>
      </c>
      <c r="C36" s="191">
        <v>2</v>
      </c>
      <c r="D36" s="150">
        <v>72</v>
      </c>
      <c r="E36" s="192">
        <v>30</v>
      </c>
      <c r="F36" s="164">
        <v>42</v>
      </c>
      <c r="G36" s="203"/>
      <c r="H36" s="204"/>
      <c r="I36" s="204"/>
      <c r="J36" s="205"/>
      <c r="K36" s="203">
        <v>10</v>
      </c>
      <c r="L36" s="204"/>
      <c r="M36" s="204">
        <v>20</v>
      </c>
      <c r="N36" s="205">
        <v>2</v>
      </c>
      <c r="O36" s="203"/>
      <c r="P36" s="204"/>
      <c r="Q36" s="204"/>
      <c r="R36" s="205"/>
      <c r="S36" s="203"/>
      <c r="T36" s="204"/>
      <c r="U36" s="204"/>
      <c r="V36" s="205"/>
      <c r="W36" s="206"/>
      <c r="X36" s="207">
        <v>2</v>
      </c>
      <c r="Y36" s="200"/>
      <c r="Z36" s="21"/>
    </row>
    <row r="37" spans="1:26" ht="36.75" customHeight="1" thickBot="1">
      <c r="A37" s="208" t="s">
        <v>227</v>
      </c>
      <c r="B37" s="131" t="s">
        <v>197</v>
      </c>
      <c r="C37" s="191">
        <v>3</v>
      </c>
      <c r="D37" s="150">
        <v>108</v>
      </c>
      <c r="E37" s="192">
        <v>44</v>
      </c>
      <c r="F37" s="193">
        <v>64</v>
      </c>
      <c r="G37" s="203"/>
      <c r="H37" s="204"/>
      <c r="I37" s="204"/>
      <c r="J37" s="205"/>
      <c r="K37" s="203"/>
      <c r="L37" s="204"/>
      <c r="M37" s="204"/>
      <c r="N37" s="205"/>
      <c r="O37" s="203">
        <v>12</v>
      </c>
      <c r="P37" s="204"/>
      <c r="Q37" s="204">
        <v>32</v>
      </c>
      <c r="R37" s="205">
        <v>3</v>
      </c>
      <c r="S37" s="203"/>
      <c r="T37" s="204"/>
      <c r="U37" s="204"/>
      <c r="V37" s="205"/>
      <c r="W37" s="206">
        <v>3</v>
      </c>
      <c r="X37" s="207"/>
      <c r="Y37" s="200"/>
      <c r="Z37" s="21"/>
    </row>
    <row r="38" spans="1:36" s="214" customFormat="1" ht="27.75" customHeight="1" thickBot="1">
      <c r="A38" s="388" t="s">
        <v>148</v>
      </c>
      <c r="B38" s="389"/>
      <c r="C38" s="390" t="s">
        <v>81</v>
      </c>
      <c r="D38" s="390"/>
      <c r="E38" s="209">
        <v>10</v>
      </c>
      <c r="F38" s="391" t="s">
        <v>125</v>
      </c>
      <c r="G38" s="391"/>
      <c r="H38" s="391"/>
      <c r="I38" s="391"/>
      <c r="J38" s="391"/>
      <c r="K38" s="392">
        <v>324</v>
      </c>
      <c r="L38" s="392"/>
      <c r="M38" s="391" t="s">
        <v>126</v>
      </c>
      <c r="N38" s="391"/>
      <c r="O38" s="209"/>
      <c r="P38" s="209"/>
      <c r="Q38" s="209"/>
      <c r="R38" s="209"/>
      <c r="S38" s="209"/>
      <c r="T38" s="209"/>
      <c r="U38" s="209"/>
      <c r="V38" s="209"/>
      <c r="W38" s="210">
        <f>COUNT(W39:W46)</f>
        <v>4</v>
      </c>
      <c r="X38" s="211">
        <v>5</v>
      </c>
      <c r="Y38" s="212">
        <f>COUNT(Y39:Y46)</f>
        <v>0</v>
      </c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</row>
    <row r="39" spans="1:36" s="213" customFormat="1" ht="12.75">
      <c r="A39" s="215" t="s">
        <v>149</v>
      </c>
      <c r="B39" s="190" t="s">
        <v>198</v>
      </c>
      <c r="C39" s="123">
        <v>3</v>
      </c>
      <c r="D39" s="216">
        <f aca="true" t="shared" si="1" ref="D39:D46">C39*36</f>
        <v>108</v>
      </c>
      <c r="E39" s="217">
        <v>30</v>
      </c>
      <c r="F39" s="324">
        <v>42</v>
      </c>
      <c r="G39" s="219"/>
      <c r="H39" s="220"/>
      <c r="I39" s="221"/>
      <c r="J39" s="222"/>
      <c r="K39" s="223"/>
      <c r="L39" s="221"/>
      <c r="M39" s="221"/>
      <c r="N39" s="222"/>
      <c r="O39" s="219">
        <v>12</v>
      </c>
      <c r="P39" s="220"/>
      <c r="Q39" s="221">
        <v>32</v>
      </c>
      <c r="R39" s="222">
        <v>3</v>
      </c>
      <c r="S39" s="219"/>
      <c r="T39" s="220"/>
      <c r="U39" s="221"/>
      <c r="V39" s="222"/>
      <c r="W39" s="224">
        <v>3</v>
      </c>
      <c r="X39" s="225"/>
      <c r="Y39" s="226"/>
      <c r="Z39"/>
      <c r="AA39"/>
      <c r="AB39"/>
      <c r="AC39"/>
      <c r="AD39"/>
      <c r="AE39"/>
      <c r="AF39"/>
      <c r="AG39"/>
      <c r="AH39"/>
      <c r="AI39"/>
      <c r="AJ39"/>
    </row>
    <row r="40" spans="1:25" ht="21" customHeight="1">
      <c r="A40" s="215"/>
      <c r="B40" s="190" t="s">
        <v>214</v>
      </c>
      <c r="C40" s="123">
        <v>3</v>
      </c>
      <c r="D40" s="320">
        <f t="shared" si="1"/>
        <v>108</v>
      </c>
      <c r="E40" s="321">
        <v>30</v>
      </c>
      <c r="F40" s="218">
        <v>42</v>
      </c>
      <c r="G40" s="165"/>
      <c r="H40" s="166"/>
      <c r="I40" s="166"/>
      <c r="J40" s="175"/>
      <c r="K40" s="165"/>
      <c r="L40" s="166"/>
      <c r="M40" s="166"/>
      <c r="N40" s="175"/>
      <c r="O40" s="165">
        <v>12</v>
      </c>
      <c r="P40" s="166"/>
      <c r="Q40" s="228">
        <v>32</v>
      </c>
      <c r="R40" s="175">
        <v>3</v>
      </c>
      <c r="S40" s="165"/>
      <c r="T40" s="166"/>
      <c r="U40" s="166"/>
      <c r="V40" s="175"/>
      <c r="W40" s="201">
        <v>3</v>
      </c>
      <c r="X40" s="202"/>
      <c r="Y40" s="164"/>
    </row>
    <row r="41" spans="1:25" ht="20.25" customHeight="1">
      <c r="A41" s="215" t="s">
        <v>150</v>
      </c>
      <c r="B41" s="190" t="s">
        <v>220</v>
      </c>
      <c r="C41" s="123">
        <v>2</v>
      </c>
      <c r="D41" s="322">
        <f t="shared" si="1"/>
        <v>72</v>
      </c>
      <c r="E41" s="227">
        <v>32</v>
      </c>
      <c r="F41" s="323">
        <v>40</v>
      </c>
      <c r="G41" s="165"/>
      <c r="H41" s="166"/>
      <c r="I41" s="166"/>
      <c r="J41" s="175"/>
      <c r="K41" s="165">
        <v>12</v>
      </c>
      <c r="L41" s="166"/>
      <c r="M41" s="166">
        <v>20</v>
      </c>
      <c r="N41" s="175">
        <v>2</v>
      </c>
      <c r="O41" s="165"/>
      <c r="P41" s="166"/>
      <c r="Q41" s="228"/>
      <c r="R41" s="175"/>
      <c r="S41" s="165"/>
      <c r="T41" s="166"/>
      <c r="U41" s="166"/>
      <c r="V41" s="175"/>
      <c r="W41" s="201"/>
      <c r="X41" s="202">
        <v>2</v>
      </c>
      <c r="Y41" s="164"/>
    </row>
    <row r="42" spans="1:25" ht="19.5" customHeight="1">
      <c r="A42" s="215"/>
      <c r="B42" s="190" t="s">
        <v>217</v>
      </c>
      <c r="C42" s="123">
        <v>2</v>
      </c>
      <c r="D42" s="322">
        <f t="shared" si="1"/>
        <v>72</v>
      </c>
      <c r="E42" s="227">
        <v>32</v>
      </c>
      <c r="F42" s="323">
        <v>40</v>
      </c>
      <c r="G42" s="165"/>
      <c r="H42" s="166"/>
      <c r="I42" s="166"/>
      <c r="J42" s="175"/>
      <c r="K42" s="165">
        <v>12</v>
      </c>
      <c r="L42" s="166"/>
      <c r="M42" s="166">
        <v>20</v>
      </c>
      <c r="N42" s="175">
        <v>2</v>
      </c>
      <c r="O42" s="165"/>
      <c r="P42" s="166"/>
      <c r="Q42" s="228"/>
      <c r="R42" s="175"/>
      <c r="S42" s="165"/>
      <c r="T42" s="166"/>
      <c r="U42" s="166"/>
      <c r="V42" s="175"/>
      <c r="W42" s="201"/>
      <c r="X42" s="202">
        <v>2</v>
      </c>
      <c r="Y42" s="164"/>
    </row>
    <row r="43" spans="1:25" ht="12.75" customHeight="1">
      <c r="A43" s="215" t="s">
        <v>151</v>
      </c>
      <c r="B43" s="190" t="s">
        <v>199</v>
      </c>
      <c r="C43" s="123">
        <v>2</v>
      </c>
      <c r="D43" s="322">
        <f t="shared" si="1"/>
        <v>72</v>
      </c>
      <c r="E43" s="227">
        <v>30</v>
      </c>
      <c r="F43" s="323">
        <v>42</v>
      </c>
      <c r="G43" s="165"/>
      <c r="H43" s="166"/>
      <c r="I43" s="166"/>
      <c r="J43" s="175"/>
      <c r="K43" s="165"/>
      <c r="L43" s="166"/>
      <c r="M43" s="166"/>
      <c r="N43" s="175"/>
      <c r="O43" s="165">
        <v>10</v>
      </c>
      <c r="P43" s="166"/>
      <c r="Q43" s="228">
        <v>20</v>
      </c>
      <c r="R43" s="175">
        <v>2</v>
      </c>
      <c r="S43" s="165"/>
      <c r="T43" s="166"/>
      <c r="U43" s="166"/>
      <c r="V43" s="175"/>
      <c r="W43" s="201"/>
      <c r="X43" s="202">
        <v>3</v>
      </c>
      <c r="Y43" s="164"/>
    </row>
    <row r="44" spans="1:25" ht="12.75" customHeight="1">
      <c r="A44" s="215"/>
      <c r="B44" s="190" t="s">
        <v>200</v>
      </c>
      <c r="C44" s="123">
        <v>2</v>
      </c>
      <c r="D44" s="322">
        <f t="shared" si="1"/>
        <v>72</v>
      </c>
      <c r="E44" s="227">
        <v>30</v>
      </c>
      <c r="F44" s="323">
        <v>42</v>
      </c>
      <c r="G44" s="165"/>
      <c r="H44" s="166"/>
      <c r="I44" s="166"/>
      <c r="J44" s="175"/>
      <c r="K44" s="165"/>
      <c r="L44" s="166"/>
      <c r="M44" s="166"/>
      <c r="N44" s="175"/>
      <c r="O44" s="165">
        <v>10</v>
      </c>
      <c r="P44" s="166"/>
      <c r="Q44" s="228">
        <v>20</v>
      </c>
      <c r="R44" s="175">
        <v>2</v>
      </c>
      <c r="S44" s="165"/>
      <c r="T44" s="166"/>
      <c r="U44" s="166"/>
      <c r="V44" s="175"/>
      <c r="W44" s="201"/>
      <c r="X44" s="202">
        <v>3</v>
      </c>
      <c r="Y44" s="164"/>
    </row>
    <row r="45" spans="1:25" ht="20.25" customHeight="1">
      <c r="A45" s="215" t="s">
        <v>215</v>
      </c>
      <c r="B45" s="190" t="s">
        <v>216</v>
      </c>
      <c r="C45" s="123">
        <v>3</v>
      </c>
      <c r="D45" s="322">
        <f t="shared" si="1"/>
        <v>108</v>
      </c>
      <c r="E45" s="227">
        <v>30</v>
      </c>
      <c r="F45" s="323">
        <v>42</v>
      </c>
      <c r="G45" s="165"/>
      <c r="H45" s="166"/>
      <c r="I45" s="166"/>
      <c r="J45" s="175"/>
      <c r="K45" s="165"/>
      <c r="L45" s="166"/>
      <c r="M45" s="166"/>
      <c r="N45" s="175"/>
      <c r="O45" s="165">
        <v>12</v>
      </c>
      <c r="P45" s="166"/>
      <c r="Q45" s="228">
        <v>32</v>
      </c>
      <c r="R45" s="175">
        <v>3</v>
      </c>
      <c r="S45" s="165"/>
      <c r="T45" s="166"/>
      <c r="U45" s="166"/>
      <c r="V45" s="175"/>
      <c r="W45" s="201">
        <v>3</v>
      </c>
      <c r="X45" s="202"/>
      <c r="Y45" s="164"/>
    </row>
    <row r="46" spans="1:25" ht="24" customHeight="1" thickBot="1">
      <c r="A46" s="215"/>
      <c r="B46" s="190" t="s">
        <v>222</v>
      </c>
      <c r="C46" s="123">
        <v>3</v>
      </c>
      <c r="D46" s="322">
        <f t="shared" si="1"/>
        <v>108</v>
      </c>
      <c r="E46" s="227">
        <v>30</v>
      </c>
      <c r="F46" s="323">
        <v>42</v>
      </c>
      <c r="G46" s="165"/>
      <c r="H46" s="166"/>
      <c r="I46" s="166"/>
      <c r="J46" s="175"/>
      <c r="K46" s="165"/>
      <c r="L46" s="166"/>
      <c r="M46" s="166"/>
      <c r="N46" s="175"/>
      <c r="O46" s="165">
        <v>12</v>
      </c>
      <c r="P46" s="166"/>
      <c r="Q46" s="228">
        <v>32</v>
      </c>
      <c r="R46" s="175">
        <v>3</v>
      </c>
      <c r="S46" s="165"/>
      <c r="T46" s="166"/>
      <c r="U46" s="166"/>
      <c r="V46" s="175"/>
      <c r="W46" s="201">
        <v>3</v>
      </c>
      <c r="X46" s="202"/>
      <c r="Y46" s="164"/>
    </row>
    <row r="47" spans="1:25" ht="13.5" thickBot="1">
      <c r="A47" s="229">
        <v>40</v>
      </c>
      <c r="B47" s="230" t="s">
        <v>152</v>
      </c>
      <c r="C47" s="231">
        <f aca="true" t="shared" si="2" ref="C47:I47">SUM(C26:C29,C31:C37,C39:C46)-C40-C42-C46-C44</f>
        <v>40</v>
      </c>
      <c r="D47" s="231">
        <f t="shared" si="2"/>
        <v>1440</v>
      </c>
      <c r="E47" s="231">
        <f t="shared" si="2"/>
        <v>556</v>
      </c>
      <c r="F47" s="231">
        <f t="shared" si="2"/>
        <v>812</v>
      </c>
      <c r="G47" s="231">
        <f t="shared" si="2"/>
        <v>66</v>
      </c>
      <c r="H47" s="231">
        <f t="shared" si="2"/>
        <v>0</v>
      </c>
      <c r="I47" s="231">
        <f t="shared" si="2"/>
        <v>162</v>
      </c>
      <c r="J47" s="231">
        <f>SUM(J26:J29,J31:J37,J39:J46)-J42</f>
        <v>16</v>
      </c>
      <c r="K47" s="231">
        <f aca="true" t="shared" si="3" ref="K47:V47">SUM(K26:K29,K31:K37,K39:K46)-K40-K42-K46-K44</f>
        <v>46</v>
      </c>
      <c r="L47" s="231">
        <f t="shared" si="3"/>
        <v>0</v>
      </c>
      <c r="M47" s="231">
        <f t="shared" si="3"/>
        <v>104</v>
      </c>
      <c r="N47" s="231">
        <f t="shared" si="3"/>
        <v>10</v>
      </c>
      <c r="O47" s="231">
        <f t="shared" si="3"/>
        <v>58</v>
      </c>
      <c r="P47" s="231">
        <f t="shared" si="3"/>
        <v>0</v>
      </c>
      <c r="Q47" s="231">
        <f t="shared" si="3"/>
        <v>148</v>
      </c>
      <c r="R47" s="231">
        <f t="shared" si="3"/>
        <v>14</v>
      </c>
      <c r="S47" s="231">
        <f t="shared" si="3"/>
        <v>0</v>
      </c>
      <c r="T47" s="231">
        <f t="shared" si="3"/>
        <v>0</v>
      </c>
      <c r="U47" s="231">
        <f t="shared" si="3"/>
        <v>0</v>
      </c>
      <c r="V47" s="231">
        <f t="shared" si="3"/>
        <v>0</v>
      </c>
      <c r="W47" s="179">
        <f>SUM(W25,W30,W38)</f>
        <v>11</v>
      </c>
      <c r="X47" s="180">
        <f>SUM(X25,X30,X38)</f>
        <v>9</v>
      </c>
      <c r="Y47" s="181">
        <f>SUM(Y25,Y30,Y38)</f>
        <v>0</v>
      </c>
    </row>
    <row r="48" spans="1:25" ht="13.5" thickBot="1">
      <c r="A48" s="88" t="s">
        <v>201</v>
      </c>
      <c r="B48" s="89"/>
      <c r="C48" s="91"/>
      <c r="D48" s="91"/>
      <c r="E48" s="90"/>
      <c r="F48" s="91"/>
      <c r="G48" s="92"/>
      <c r="H48" s="93" t="s">
        <v>81</v>
      </c>
      <c r="I48" s="94">
        <f>SUM(C49:C52)</f>
        <v>30</v>
      </c>
      <c r="J48" s="94"/>
      <c r="K48" s="95" t="s">
        <v>125</v>
      </c>
      <c r="L48" s="96"/>
      <c r="M48" s="91"/>
      <c r="N48" s="91"/>
      <c r="O48" s="96"/>
      <c r="P48" s="378">
        <v>1080</v>
      </c>
      <c r="Q48" s="378"/>
      <c r="R48" s="92" t="s">
        <v>126</v>
      </c>
      <c r="S48" s="96"/>
      <c r="T48" s="90"/>
      <c r="U48" s="90"/>
      <c r="V48" s="90"/>
      <c r="W48" s="232"/>
      <c r="X48" s="232"/>
      <c r="Y48" s="233"/>
    </row>
    <row r="49" spans="1:25" ht="13.5" customHeight="1">
      <c r="A49" s="234" t="s">
        <v>153</v>
      </c>
      <c r="B49" s="235" t="s">
        <v>154</v>
      </c>
      <c r="C49" s="123">
        <v>10</v>
      </c>
      <c r="D49" s="236">
        <v>360</v>
      </c>
      <c r="E49" s="237">
        <v>0</v>
      </c>
      <c r="F49" s="238"/>
      <c r="G49" s="239"/>
      <c r="H49" s="240"/>
      <c r="I49" s="241"/>
      <c r="J49" s="242">
        <v>3</v>
      </c>
      <c r="K49" s="239"/>
      <c r="L49" s="240"/>
      <c r="M49" s="241"/>
      <c r="N49" s="242">
        <v>4</v>
      </c>
      <c r="O49" s="239"/>
      <c r="P49" s="240"/>
      <c r="Q49" s="241"/>
      <c r="R49" s="242">
        <v>3</v>
      </c>
      <c r="S49" s="239"/>
      <c r="T49" s="240"/>
      <c r="U49" s="241"/>
      <c r="V49" s="242"/>
      <c r="W49" s="169"/>
      <c r="X49" s="225"/>
      <c r="Y49" s="243">
        <v>2</v>
      </c>
    </row>
    <row r="50" spans="1:25" ht="14.25" customHeight="1">
      <c r="A50" s="244" t="s">
        <v>155</v>
      </c>
      <c r="B50" s="245" t="s">
        <v>157</v>
      </c>
      <c r="C50" s="123">
        <v>9</v>
      </c>
      <c r="D50" s="246">
        <v>324</v>
      </c>
      <c r="E50" s="247">
        <v>0</v>
      </c>
      <c r="F50" s="248"/>
      <c r="G50" s="249"/>
      <c r="H50" s="240"/>
      <c r="I50" s="240"/>
      <c r="J50" s="250">
        <v>3</v>
      </c>
      <c r="K50" s="249"/>
      <c r="L50" s="240"/>
      <c r="M50" s="240"/>
      <c r="N50" s="250">
        <v>3</v>
      </c>
      <c r="O50" s="249"/>
      <c r="P50" s="240"/>
      <c r="Q50" s="240"/>
      <c r="R50" s="250">
        <v>3</v>
      </c>
      <c r="S50" s="249"/>
      <c r="T50" s="240"/>
      <c r="U50" s="240"/>
      <c r="V50" s="250"/>
      <c r="W50" s="194"/>
      <c r="X50" s="198">
        <v>123</v>
      </c>
      <c r="Y50" s="199"/>
    </row>
    <row r="51" spans="1:25" ht="12.75" customHeight="1">
      <c r="A51" s="251" t="s">
        <v>156</v>
      </c>
      <c r="B51" s="245" t="s">
        <v>76</v>
      </c>
      <c r="C51" s="123">
        <v>5</v>
      </c>
      <c r="D51" s="252">
        <v>180</v>
      </c>
      <c r="E51" s="253">
        <v>0</v>
      </c>
      <c r="F51" s="248"/>
      <c r="G51" s="249"/>
      <c r="H51" s="240"/>
      <c r="I51" s="240"/>
      <c r="J51" s="250"/>
      <c r="K51" s="249"/>
      <c r="L51" s="240"/>
      <c r="M51" s="240"/>
      <c r="N51" s="250">
        <v>5</v>
      </c>
      <c r="O51" s="249"/>
      <c r="P51" s="240"/>
      <c r="Q51" s="240"/>
      <c r="R51" s="250"/>
      <c r="S51" s="249"/>
      <c r="T51" s="240"/>
      <c r="U51" s="240"/>
      <c r="V51" s="250"/>
      <c r="W51" s="194"/>
      <c r="X51" s="198">
        <v>2</v>
      </c>
      <c r="Y51" s="199"/>
    </row>
    <row r="52" spans="1:25" ht="14.25" customHeight="1" thickBot="1">
      <c r="A52" s="254" t="s">
        <v>158</v>
      </c>
      <c r="B52" s="255" t="s">
        <v>202</v>
      </c>
      <c r="C52" s="123">
        <v>6</v>
      </c>
      <c r="D52" s="252">
        <v>216</v>
      </c>
      <c r="E52" s="253">
        <v>0</v>
      </c>
      <c r="F52" s="256"/>
      <c r="G52" s="257"/>
      <c r="H52" s="258"/>
      <c r="I52" s="258"/>
      <c r="J52" s="259"/>
      <c r="K52" s="257"/>
      <c r="L52" s="258"/>
      <c r="M52" s="258"/>
      <c r="N52" s="259"/>
      <c r="O52" s="257"/>
      <c r="P52" s="258"/>
      <c r="Q52" s="258"/>
      <c r="R52" s="259">
        <v>6</v>
      </c>
      <c r="S52" s="257"/>
      <c r="T52" s="258"/>
      <c r="U52" s="258"/>
      <c r="V52" s="259"/>
      <c r="W52" s="165"/>
      <c r="X52" s="202">
        <v>3</v>
      </c>
      <c r="Y52" s="164"/>
    </row>
    <row r="53" spans="1:25" ht="13.5" thickBot="1">
      <c r="A53" s="260">
        <v>30</v>
      </c>
      <c r="B53" s="230" t="s">
        <v>159</v>
      </c>
      <c r="C53" s="231">
        <f aca="true" t="shared" si="4" ref="C53:V53">SUM(C49:C52)</f>
        <v>30</v>
      </c>
      <c r="D53" s="179">
        <f t="shared" si="4"/>
        <v>1080</v>
      </c>
      <c r="E53" s="180">
        <f t="shared" si="4"/>
        <v>0</v>
      </c>
      <c r="F53" s="181">
        <f t="shared" si="4"/>
        <v>0</v>
      </c>
      <c r="G53" s="179">
        <f t="shared" si="4"/>
        <v>0</v>
      </c>
      <c r="H53" s="261">
        <f t="shared" si="4"/>
        <v>0</v>
      </c>
      <c r="I53" s="261">
        <f t="shared" si="4"/>
        <v>0</v>
      </c>
      <c r="J53" s="262">
        <f t="shared" si="4"/>
        <v>6</v>
      </c>
      <c r="K53" s="179">
        <f t="shared" si="4"/>
        <v>0</v>
      </c>
      <c r="L53" s="261">
        <f t="shared" si="4"/>
        <v>0</v>
      </c>
      <c r="M53" s="261">
        <f t="shared" si="4"/>
        <v>0</v>
      </c>
      <c r="N53" s="262">
        <f t="shared" si="4"/>
        <v>12</v>
      </c>
      <c r="O53" s="179">
        <f t="shared" si="4"/>
        <v>0</v>
      </c>
      <c r="P53" s="261">
        <f t="shared" si="4"/>
        <v>0</v>
      </c>
      <c r="Q53" s="261">
        <f t="shared" si="4"/>
        <v>0</v>
      </c>
      <c r="R53" s="262">
        <f t="shared" si="4"/>
        <v>12</v>
      </c>
      <c r="S53" s="179">
        <f t="shared" si="4"/>
        <v>0</v>
      </c>
      <c r="T53" s="261">
        <f t="shared" si="4"/>
        <v>0</v>
      </c>
      <c r="U53" s="261">
        <f t="shared" si="4"/>
        <v>0</v>
      </c>
      <c r="V53" s="262">
        <f t="shared" si="4"/>
        <v>0</v>
      </c>
      <c r="W53" s="263">
        <f>COUNT(W49:W52)</f>
        <v>0</v>
      </c>
      <c r="X53" s="264">
        <v>5</v>
      </c>
      <c r="Y53" s="264">
        <f>COUNT(Y49:Y52)</f>
        <v>1</v>
      </c>
    </row>
    <row r="54" spans="1:25" ht="13.5" thickBot="1">
      <c r="A54" s="88" t="s">
        <v>160</v>
      </c>
      <c r="B54" s="89"/>
      <c r="C54" s="91"/>
      <c r="D54" s="91"/>
      <c r="E54" s="90"/>
      <c r="F54" s="91"/>
      <c r="G54" s="92"/>
      <c r="H54" s="93" t="s">
        <v>81</v>
      </c>
      <c r="I54" s="94">
        <f>SUM(C55:C55)</f>
        <v>30</v>
      </c>
      <c r="J54" s="94"/>
      <c r="K54" s="95" t="s">
        <v>161</v>
      </c>
      <c r="L54" s="96"/>
      <c r="M54" s="91"/>
      <c r="N54" s="91"/>
      <c r="O54" s="96"/>
      <c r="P54" s="378">
        <f>SUM(D55)</f>
        <v>1080</v>
      </c>
      <c r="Q54" s="378"/>
      <c r="R54" s="92" t="s">
        <v>126</v>
      </c>
      <c r="S54" s="96"/>
      <c r="T54" s="90"/>
      <c r="U54" s="90"/>
      <c r="V54" s="90"/>
      <c r="W54" s="265">
        <v>1</v>
      </c>
      <c r="X54" s="266">
        <f>COUNT(X55:X55)</f>
        <v>0</v>
      </c>
      <c r="Y54" s="267">
        <v>0</v>
      </c>
    </row>
    <row r="55" spans="1:25" ht="17.25" customHeight="1" thickBot="1">
      <c r="A55" s="268" t="s">
        <v>162</v>
      </c>
      <c r="B55" s="269" t="s">
        <v>163</v>
      </c>
      <c r="C55" s="270">
        <v>30</v>
      </c>
      <c r="D55" s="271">
        <v>1080</v>
      </c>
      <c r="E55" s="272">
        <f>SUM(G55:I55,K55:M55,O55:Q55,S55:U55)</f>
        <v>0</v>
      </c>
      <c r="F55" s="273">
        <v>1080</v>
      </c>
      <c r="G55" s="274"/>
      <c r="H55" s="275"/>
      <c r="I55" s="275"/>
      <c r="J55" s="276"/>
      <c r="K55" s="274"/>
      <c r="L55" s="275"/>
      <c r="M55" s="275"/>
      <c r="N55" s="276"/>
      <c r="O55" s="274"/>
      <c r="P55" s="275"/>
      <c r="Q55" s="275"/>
      <c r="R55" s="276"/>
      <c r="S55" s="274"/>
      <c r="T55" s="275"/>
      <c r="U55" s="275"/>
      <c r="V55" s="276">
        <v>30</v>
      </c>
      <c r="W55" s="277">
        <v>4</v>
      </c>
      <c r="X55" s="275"/>
      <c r="Y55" s="273"/>
    </row>
    <row r="56" spans="1:25" ht="13.5" thickBot="1">
      <c r="A56" s="278"/>
      <c r="B56" s="279" t="s">
        <v>164</v>
      </c>
      <c r="C56" s="280">
        <f>SUM(I9,I24,I48,I54)</f>
        <v>120</v>
      </c>
      <c r="D56" s="281">
        <f>SUM(D23,D47,D53,D55)</f>
        <v>4320</v>
      </c>
      <c r="E56" s="282">
        <f>SUM(E23,E47,E53,E55)</f>
        <v>848</v>
      </c>
      <c r="F56" s="283">
        <f>SUM(F23,F47,F53,F55)</f>
        <v>2320</v>
      </c>
      <c r="G56" s="284">
        <f>SUM(G23,G47,G55)</f>
        <v>84</v>
      </c>
      <c r="H56" s="285">
        <f>SUM(H23,H47,H55)</f>
        <v>0</v>
      </c>
      <c r="I56" s="285">
        <f>SUM(I23,I47,I55)</f>
        <v>204</v>
      </c>
      <c r="J56" s="325">
        <f>SUM(J23,J47,J53,J55)</f>
        <v>27</v>
      </c>
      <c r="K56" s="284">
        <f>SUM(K23,K47,K55)</f>
        <v>92</v>
      </c>
      <c r="L56" s="285">
        <f>SUM(L23,L47,L55)</f>
        <v>0</v>
      </c>
      <c r="M56" s="285">
        <f>SUM(M23,M47,M55)</f>
        <v>216</v>
      </c>
      <c r="N56" s="325">
        <f>SUM(N23,N47,N53,N55)</f>
        <v>33</v>
      </c>
      <c r="O56" s="284">
        <f>SUM(O23,O47,O55)</f>
        <v>80</v>
      </c>
      <c r="P56" s="285">
        <f>SUM(P23,P47,P55)</f>
        <v>0</v>
      </c>
      <c r="Q56" s="285">
        <f>SUM(Q23,Q47,Q55)</f>
        <v>200</v>
      </c>
      <c r="R56" s="325">
        <f>SUM(R23,R47,R53,R55)</f>
        <v>30</v>
      </c>
      <c r="S56" s="284">
        <f>SUM(S23,S47,S55)</f>
        <v>0</v>
      </c>
      <c r="T56" s="285">
        <f>SUM(T23,T47,T55)</f>
        <v>0</v>
      </c>
      <c r="U56" s="285">
        <f>SUM(U23,U47)</f>
        <v>0</v>
      </c>
      <c r="V56" s="325">
        <f>SUM(V23,V47,V53,V55)</f>
        <v>30</v>
      </c>
      <c r="W56" s="281">
        <f>SUM(W23,W47,W53,W54)</f>
        <v>14</v>
      </c>
      <c r="X56" s="282">
        <f>SUM(X23,X47,X53,X54)</f>
        <v>20</v>
      </c>
      <c r="Y56" s="286">
        <f>SUM(Y23,Y47,Y53,Y54)</f>
        <v>1</v>
      </c>
    </row>
    <row r="57" spans="1:25" ht="13.5" thickBot="1">
      <c r="A57" s="287">
        <f>AVERAGE(G57,K57,O57)</f>
        <v>16.862745098039216</v>
      </c>
      <c r="B57" s="393" t="s">
        <v>165</v>
      </c>
      <c r="C57" s="394"/>
      <c r="D57" s="394"/>
      <c r="E57" s="394"/>
      <c r="F57" s="395"/>
      <c r="G57" s="288">
        <f>SUM(G56:I56)/I6</f>
        <v>16</v>
      </c>
      <c r="H57" s="83" t="s">
        <v>166</v>
      </c>
      <c r="I57" s="289"/>
      <c r="J57" s="290"/>
      <c r="K57" s="288">
        <f>SUM(K56:M56)/M6</f>
        <v>18.11764705882353</v>
      </c>
      <c r="L57" s="32" t="s">
        <v>166</v>
      </c>
      <c r="M57" s="289"/>
      <c r="N57" s="290"/>
      <c r="O57" s="288">
        <f>SUM(O56:Q56)/Q6</f>
        <v>16.470588235294116</v>
      </c>
      <c r="P57" s="32" t="s">
        <v>166</v>
      </c>
      <c r="Q57" s="289"/>
      <c r="R57" s="290"/>
      <c r="S57" s="288">
        <f>SUM(S56:U56)</f>
        <v>0</v>
      </c>
      <c r="T57" s="32" t="s">
        <v>166</v>
      </c>
      <c r="U57" s="289"/>
      <c r="V57" s="290"/>
      <c r="W57" s="291"/>
      <c r="X57" s="84"/>
      <c r="Y57" s="85"/>
    </row>
    <row r="58" spans="1:25" ht="12.75">
      <c r="A58" s="292" t="s">
        <v>167</v>
      </c>
      <c r="B58" s="396" t="s">
        <v>168</v>
      </c>
      <c r="C58" s="396"/>
      <c r="D58" s="396"/>
      <c r="E58" s="397"/>
      <c r="F58" s="293">
        <f>SUM(G58:V58)</f>
        <v>12</v>
      </c>
      <c r="G58" s="33">
        <v>4</v>
      </c>
      <c r="H58" s="32" t="s">
        <v>166</v>
      </c>
      <c r="I58" s="32"/>
      <c r="J58" s="294"/>
      <c r="K58" s="33">
        <v>3</v>
      </c>
      <c r="L58" s="32" t="s">
        <v>166</v>
      </c>
      <c r="M58" s="32"/>
      <c r="N58" s="294"/>
      <c r="O58" s="33">
        <v>4</v>
      </c>
      <c r="P58" s="32" t="s">
        <v>166</v>
      </c>
      <c r="Q58" s="32"/>
      <c r="R58" s="294"/>
      <c r="S58" s="33"/>
      <c r="T58" s="32" t="s">
        <v>166</v>
      </c>
      <c r="U58" s="32">
        <v>1</v>
      </c>
      <c r="V58" s="294"/>
      <c r="W58" s="398"/>
      <c r="X58" s="399"/>
      <c r="Y58" s="295"/>
    </row>
    <row r="59" spans="1:25" ht="13.5" thickBot="1">
      <c r="A59" s="296"/>
      <c r="B59" s="400" t="s">
        <v>169</v>
      </c>
      <c r="C59" s="400"/>
      <c r="D59" s="400"/>
      <c r="E59" s="401"/>
      <c r="F59" s="297">
        <f>SUM(G59:V59)</f>
        <v>17</v>
      </c>
      <c r="G59" s="298">
        <v>4</v>
      </c>
      <c r="H59" s="299" t="s">
        <v>166</v>
      </c>
      <c r="I59" s="299">
        <v>1</v>
      </c>
      <c r="J59" s="300"/>
      <c r="K59" s="298">
        <v>5</v>
      </c>
      <c r="L59" s="299" t="s">
        <v>166</v>
      </c>
      <c r="M59" s="299">
        <v>2</v>
      </c>
      <c r="N59" s="300"/>
      <c r="O59" s="298">
        <v>3</v>
      </c>
      <c r="P59" s="299" t="s">
        <v>166</v>
      </c>
      <c r="Q59" s="299">
        <v>2</v>
      </c>
      <c r="R59" s="300"/>
      <c r="S59" s="298"/>
      <c r="T59" s="299" t="s">
        <v>166</v>
      </c>
      <c r="U59" s="299"/>
      <c r="V59" s="300"/>
      <c r="W59" s="398"/>
      <c r="X59" s="399"/>
      <c r="Y59" s="295"/>
    </row>
    <row r="60" spans="1:36" ht="13.5" thickBot="1">
      <c r="A60" s="301"/>
      <c r="B60" s="402" t="s">
        <v>123</v>
      </c>
      <c r="C60" s="402"/>
      <c r="D60" s="402"/>
      <c r="E60" s="403"/>
      <c r="F60" s="302">
        <f>SUM(G60:V60)</f>
        <v>1</v>
      </c>
      <c r="G60" s="303"/>
      <c r="H60" s="304"/>
      <c r="I60" s="304"/>
      <c r="J60" s="305"/>
      <c r="K60" s="303"/>
      <c r="L60" s="304"/>
      <c r="M60" s="304">
        <v>1</v>
      </c>
      <c r="N60" s="305"/>
      <c r="O60" s="303"/>
      <c r="P60" s="304"/>
      <c r="Q60" s="304"/>
      <c r="R60" s="305"/>
      <c r="S60" s="303"/>
      <c r="T60" s="304"/>
      <c r="U60" s="304"/>
      <c r="V60" s="305"/>
      <c r="W60" s="306"/>
      <c r="X60" s="307"/>
      <c r="Y60" s="308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</row>
    <row r="61" spans="1:36" ht="12.75">
      <c r="A61" s="309"/>
      <c r="B61" s="310"/>
      <c r="C61" s="310"/>
      <c r="D61" s="310"/>
      <c r="E61" s="310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11"/>
      <c r="AH61" s="311"/>
      <c r="AI61" s="311"/>
      <c r="AJ61" s="311"/>
    </row>
    <row r="62" spans="1:36" ht="12.75">
      <c r="A62" s="309"/>
      <c r="B62" s="310"/>
      <c r="C62" s="310"/>
      <c r="D62" s="310"/>
      <c r="E62" s="310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11"/>
      <c r="AH62" s="311"/>
      <c r="AI62" s="311"/>
      <c r="AJ62" s="311"/>
    </row>
    <row r="63" spans="1:36" ht="12.75">
      <c r="A63" s="309"/>
      <c r="B63" s="310"/>
      <c r="C63" s="310"/>
      <c r="D63" s="310"/>
      <c r="E63" s="310"/>
      <c r="F63" s="309"/>
      <c r="G63" s="309"/>
      <c r="H63" s="309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11"/>
      <c r="AH63" s="311"/>
      <c r="AI63" s="311"/>
      <c r="AJ63" s="311"/>
    </row>
    <row r="64" spans="1:32" ht="12.75">
      <c r="A64" s="309"/>
      <c r="B64" s="310"/>
      <c r="C64" s="310"/>
      <c r="D64" s="310"/>
      <c r="E64" s="310"/>
      <c r="F64" s="309"/>
      <c r="G64" s="309"/>
      <c r="H64" s="309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</row>
  </sheetData>
  <sheetProtection/>
  <protectedRanges>
    <protectedRange sqref="W15:Y15" name="Диапазон1_1"/>
  </protectedRanges>
  <mergeCells count="59">
    <mergeCell ref="W58:X58"/>
    <mergeCell ref="B59:E59"/>
    <mergeCell ref="W59:X59"/>
    <mergeCell ref="B60:E60"/>
    <mergeCell ref="P48:Q48"/>
    <mergeCell ref="P54:Q54"/>
    <mergeCell ref="B57:F57"/>
    <mergeCell ref="B58:E58"/>
    <mergeCell ref="A30:B30"/>
    <mergeCell ref="L30:M30"/>
    <mergeCell ref="A38:B38"/>
    <mergeCell ref="C38:D38"/>
    <mergeCell ref="F38:J38"/>
    <mergeCell ref="K38:L38"/>
    <mergeCell ref="M38:N38"/>
    <mergeCell ref="I24:J24"/>
    <mergeCell ref="P24:Q24"/>
    <mergeCell ref="A25:B25"/>
    <mergeCell ref="L25:M25"/>
    <mergeCell ref="L10:M10"/>
    <mergeCell ref="L15:M15"/>
    <mergeCell ref="A18:B18"/>
    <mergeCell ref="K18:L18"/>
    <mergeCell ref="W7:W8"/>
    <mergeCell ref="X7:X8"/>
    <mergeCell ref="Y7:Y8"/>
    <mergeCell ref="P9:Q9"/>
    <mergeCell ref="S7:S8"/>
    <mergeCell ref="T7:T8"/>
    <mergeCell ref="U7:U8"/>
    <mergeCell ref="V7:V8"/>
    <mergeCell ref="O7:O8"/>
    <mergeCell ref="P7:P8"/>
    <mergeCell ref="Q7:Q8"/>
    <mergeCell ref="R7:R8"/>
    <mergeCell ref="K7:K8"/>
    <mergeCell ref="L7:L8"/>
    <mergeCell ref="M7:M8"/>
    <mergeCell ref="N7:N8"/>
    <mergeCell ref="W4:Y6"/>
    <mergeCell ref="C5:C8"/>
    <mergeCell ref="D5:F6"/>
    <mergeCell ref="G5:N5"/>
    <mergeCell ref="O5:V5"/>
    <mergeCell ref="I6:J6"/>
    <mergeCell ref="M6:N6"/>
    <mergeCell ref="Q6:R6"/>
    <mergeCell ref="U6:V6"/>
    <mergeCell ref="D7:D8"/>
    <mergeCell ref="A4:A8"/>
    <mergeCell ref="B4:B8"/>
    <mergeCell ref="C4:F4"/>
    <mergeCell ref="G4:V4"/>
    <mergeCell ref="E7:E8"/>
    <mergeCell ref="F7:F8"/>
    <mergeCell ref="G7:G8"/>
    <mergeCell ref="H7:H8"/>
    <mergeCell ref="I7:I8"/>
    <mergeCell ref="J7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9"/>
  <sheetViews>
    <sheetView workbookViewId="0" topLeftCell="A1">
      <selection activeCell="A5" sqref="A5"/>
    </sheetView>
  </sheetViews>
  <sheetFormatPr defaultColWidth="9.140625" defaultRowHeight="12.75"/>
  <cols>
    <col min="2" max="2" width="53.00390625" style="0" customWidth="1"/>
    <col min="3" max="3" width="9.140625" style="6" customWidth="1"/>
  </cols>
  <sheetData>
    <row r="2" ht="12.75">
      <c r="B2" s="312" t="s">
        <v>170</v>
      </c>
    </row>
    <row r="3" ht="12.75">
      <c r="B3" s="313" t="s">
        <v>171</v>
      </c>
    </row>
    <row r="4" ht="12.75">
      <c r="B4" s="312"/>
    </row>
    <row r="5" spans="2:3" ht="12.75">
      <c r="B5" s="314" t="s">
        <v>172</v>
      </c>
      <c r="C5" s="315" t="s">
        <v>108</v>
      </c>
    </row>
    <row r="6" spans="2:3" ht="12.75">
      <c r="B6" s="314" t="s">
        <v>173</v>
      </c>
      <c r="C6" s="316">
        <v>3</v>
      </c>
    </row>
    <row r="7" spans="2:3" ht="22.5">
      <c r="B7" s="160" t="s">
        <v>174</v>
      </c>
      <c r="C7" s="316">
        <v>3</v>
      </c>
    </row>
    <row r="8" spans="2:3" ht="12.75">
      <c r="B8" s="173" t="s">
        <v>175</v>
      </c>
      <c r="C8" s="316">
        <v>3</v>
      </c>
    </row>
    <row r="9" spans="2:3" ht="12.75">
      <c r="B9" s="160" t="s">
        <v>176</v>
      </c>
      <c r="C9" s="316">
        <v>3</v>
      </c>
    </row>
    <row r="10" spans="2:3" ht="12.75">
      <c r="B10" s="317" t="s">
        <v>177</v>
      </c>
      <c r="C10" s="316">
        <v>3</v>
      </c>
    </row>
    <row r="11" spans="2:3" ht="12.75">
      <c r="B11" s="317" t="s">
        <v>178</v>
      </c>
      <c r="C11" s="316">
        <v>3</v>
      </c>
    </row>
    <row r="12" spans="2:3" ht="15" customHeight="1">
      <c r="B12" s="318" t="s">
        <v>179</v>
      </c>
      <c r="C12" s="319">
        <v>3</v>
      </c>
    </row>
    <row r="13" spans="2:3" ht="14.25" customHeight="1">
      <c r="B13" s="318" t="s">
        <v>180</v>
      </c>
      <c r="C13" s="319">
        <v>3</v>
      </c>
    </row>
    <row r="14" spans="2:3" ht="24.75" customHeight="1">
      <c r="B14" s="314" t="s">
        <v>181</v>
      </c>
      <c r="C14" s="319"/>
    </row>
    <row r="15" spans="2:3" ht="24" customHeight="1">
      <c r="B15" s="318" t="s">
        <v>182</v>
      </c>
      <c r="C15" s="319">
        <v>2</v>
      </c>
    </row>
    <row r="16" spans="2:3" ht="13.5" customHeight="1">
      <c r="B16" s="131" t="s">
        <v>183</v>
      </c>
      <c r="C16" s="319">
        <v>2</v>
      </c>
    </row>
    <row r="17" spans="2:3" ht="12.75" customHeight="1">
      <c r="B17" s="131" t="s">
        <v>184</v>
      </c>
      <c r="C17" s="319">
        <v>2</v>
      </c>
    </row>
    <row r="18" spans="2:3" ht="29.25" customHeight="1">
      <c r="B18" s="160" t="s">
        <v>185</v>
      </c>
      <c r="C18" s="319">
        <v>2</v>
      </c>
    </row>
    <row r="19" spans="2:3" ht="22.5">
      <c r="B19" s="318" t="s">
        <v>186</v>
      </c>
      <c r="C19" s="319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lapteva</cp:lastModifiedBy>
  <cp:lastPrinted>2011-05-10T10:17:14Z</cp:lastPrinted>
  <dcterms:created xsi:type="dcterms:W3CDTF">1996-10-08T23:32:33Z</dcterms:created>
  <dcterms:modified xsi:type="dcterms:W3CDTF">2011-05-10T10:28:34Z</dcterms:modified>
  <cp:category/>
  <cp:version/>
  <cp:contentType/>
  <cp:contentStatus/>
</cp:coreProperties>
</file>